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4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<sst xmlns="http://schemas.openxmlformats.org/spreadsheetml/2006/main" count="16" uniqueCount="10">
  <si>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°C</t>
  </si>
  <si>
    <t>Kpa</t>
  </si>
  <si>
    <t>65 Front</t>
  </si>
  <si>
    <t>67 Front      69 Front</t>
  </si>
  <si>
    <t>CanAm Both</t>
  </si>
  <si>
    <t>65 Rear &amp; F2 Both</t>
  </si>
  <si>
    <t>66 Both</t>
  </si>
  <si>
    <t>67 Rear      69 Rear</t>
  </si>
  <si>
    <t>GT Porsche 910 only</t>
  </si>
  <si>
    <t>GT all others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</si>
</sst>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"/>
    <numFmt numFmtId="167" formatCode="0"/>
    <numFmt numFmtId="168" formatCode="0.0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1" fillId="0" borderId="0" xfId="20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6" fontId="1" fillId="0" borderId="1" xfId="20" applyNumberFormat="1" applyFont="1" applyBorder="1" applyAlignment="1">
      <alignment horizontal="center" vertical="center"/>
      <protection/>
    </xf>
    <xf numFmtId="166" fontId="2" fillId="0" borderId="1" xfId="20" applyNumberFormat="1" applyFont="1" applyBorder="1" applyAlignment="1">
      <alignment horizontal="center" vertical="center"/>
      <protection/>
    </xf>
    <xf numFmtId="164" fontId="1" fillId="0" borderId="0" xfId="20" applyFont="1" applyAlignment="1">
      <alignment horizontal="center" vertical="center" wrapText="1"/>
      <protection/>
    </xf>
    <xf numFmtId="164" fontId="1" fillId="0" borderId="0" xfId="20" applyFont="1" applyAlignment="1">
      <alignment horizontal="center" vertical="center"/>
      <protection/>
    </xf>
    <xf numFmtId="167" fontId="1" fillId="0" borderId="1" xfId="20" applyNumberFormat="1" applyBorder="1" applyAlignment="1">
      <alignment horizontal="center"/>
      <protection/>
    </xf>
    <xf numFmtId="168" fontId="1" fillId="2" borderId="1" xfId="20" applyNumberFormat="1" applyFill="1" applyBorder="1" applyAlignment="1">
      <alignment horizontal="center"/>
      <protection/>
    </xf>
    <xf numFmtId="168" fontId="1" fillId="3" borderId="1" xfId="20" applyNumberFormat="1" applyFill="1" applyBorder="1" applyAlignment="1">
      <alignment horizontal="center"/>
      <protection/>
    </xf>
    <xf numFmtId="168" fontId="1" fillId="4" borderId="1" xfId="20" applyNumberFormat="1" applyFill="1" applyBorder="1" applyAlignment="1">
      <alignment horizontal="center"/>
      <protection/>
    </xf>
    <xf numFmtId="168" fontId="1" fillId="5" borderId="1" xfId="20" applyNumberFormat="1" applyFill="1" applyBorder="1" applyAlignment="1">
      <alignment horizontal="center"/>
      <protection/>
    </xf>
    <xf numFmtId="167" fontId="2" fillId="0" borderId="1" xfId="20" applyNumberFormat="1" applyFont="1" applyBorder="1" applyAlignment="1">
      <alignment horizontal="center"/>
      <protection/>
    </xf>
    <xf numFmtId="168" fontId="2" fillId="6" borderId="1" xfId="20" applyNumberFormat="1" applyFont="1" applyFill="1" applyBorder="1" applyAlignment="1">
      <alignment horizontal="center"/>
      <protection/>
    </xf>
    <xf numFmtId="168" fontId="1" fillId="5" borderId="1" xfId="20" applyNumberFormat="1" applyFont="1" applyFill="1" applyBorder="1" applyAlignment="1">
      <alignment horizontal="center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1" fillId="0" borderId="0" xfId="20" applyAlignment="1">
      <alignment/>
      <protection/>
    </xf>
    <xf numFmtId="167" fontId="1" fillId="0" borderId="0" xfId="20" applyNumberForma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66"/>
      <rgbColor rgb="003366FF"/>
      <rgbColor rgb="0066FF66"/>
      <rgbColor rgb="0099FF66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Sheet1!$B$3:$B$21</c:f>
              <c:numCache/>
            </c:numRef>
          </c:cat>
          <c:val>
            <c:numRef>
              <c:f>Sheet1!$J$3:$J$21</c:f>
              <c:numCache/>
            </c:numRef>
          </c:val>
          <c:smooth val="0"/>
        </c:ser>
        <c:marker val="1"/>
        <c:axId val="57699778"/>
        <c:axId val="49535955"/>
      </c:lineChart>
      <c:date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35955"/>
        <c:crossesAt val="0"/>
        <c:auto val="0"/>
        <c:noMultiLvlLbl val="0"/>
      </c:dateAx>
      <c:valAx>
        <c:axId val="49535955"/>
        <c:scaling>
          <c:orientation val="minMax"/>
          <c:min val="0.75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99778"/>
        <c:crossesAt val="1"/>
        <c:crossBetween val="midCat"/>
        <c:dispUnits/>
        <c:majorUnit val="0.01"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Sheet1!$D$68:$P$68</c:f>
              <c:numCache/>
            </c:numRef>
          </c:cat>
          <c:val>
            <c:numRef>
              <c:f>Sheet1!$D$78:$P$78</c:f>
              <c:numCache/>
            </c:numRef>
          </c:val>
          <c:smooth val="0"/>
        </c:ser>
        <c:marker val="1"/>
        <c:axId val="43170412"/>
        <c:axId val="52989389"/>
      </c:lineChart>
      <c:dateAx>
        <c:axId val="4317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89389"/>
        <c:crossesAt val="0"/>
        <c:auto val="0"/>
        <c:noMultiLvlLbl val="0"/>
      </c:dateAx>
      <c:valAx>
        <c:axId val="52989389"/>
        <c:scaling>
          <c:orientation val="minMax"/>
          <c:min val="0.97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7041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142875</xdr:rowOff>
    </xdr:from>
    <xdr:to>
      <xdr:col>11</xdr:col>
      <xdr:colOff>552450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314325" y="142875"/>
        <a:ext cx="715327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15</xdr:col>
      <xdr:colOff>104775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28575" y="0"/>
        <a:ext cx="95059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="85" zoomScaleNormal="85" workbookViewId="0" topLeftCell="B62">
      <selection activeCell="C68" sqref="C68"/>
    </sheetView>
  </sheetViews>
  <sheetFormatPr defaultColWidth="10.28125" defaultRowHeight="12.75"/>
  <cols>
    <col min="1" max="3" width="12.00390625" style="1" customWidth="1"/>
    <col min="4" max="16384" width="10.140625" style="1" customWidth="1"/>
  </cols>
  <sheetData>
    <row r="1" spans="1:16" ht="12.75">
      <c r="A1" s="2" t="s">
        <v>0</v>
      </c>
      <c r="B1" s="2"/>
      <c r="C1" s="2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9" customFormat="1" ht="12.75">
      <c r="A2" s="4" t="s">
        <v>2</v>
      </c>
      <c r="B2" s="5" t="s">
        <v>3</v>
      </c>
      <c r="C2" s="5" t="s">
        <v>4</v>
      </c>
      <c r="D2" s="6">
        <f>18*6.89475729316836</f>
        <v>124.10563127703048</v>
      </c>
      <c r="E2" s="6">
        <f>19*6.89475729316836</f>
        <v>131.00038857019885</v>
      </c>
      <c r="F2" s="6">
        <f>20*6.89475729316836</f>
        <v>137.8951458633672</v>
      </c>
      <c r="G2" s="6">
        <f>21*6.89475729316836</f>
        <v>144.78990315653556</v>
      </c>
      <c r="H2" s="6">
        <f>22*6.89475729316836</f>
        <v>151.68466044970393</v>
      </c>
      <c r="I2" s="6">
        <f>23*6.89475729316836</f>
        <v>158.5794177428723</v>
      </c>
      <c r="J2" s="7">
        <f>24*6.89475729316836</f>
        <v>165.47417503604063</v>
      </c>
      <c r="K2" s="6">
        <f>25*6.89475729316836</f>
        <v>172.368932329209</v>
      </c>
      <c r="L2" s="6">
        <f>26*6.89475729316836</f>
        <v>179.26368962237737</v>
      </c>
      <c r="M2" s="6">
        <f>27*6.89475729316836</f>
        <v>186.1584469155457</v>
      </c>
      <c r="N2" s="6">
        <f>28*6.89475729316836</f>
        <v>193.05320420871408</v>
      </c>
      <c r="O2" s="6">
        <f>29*6.89475729316836</f>
        <v>199.94796150188245</v>
      </c>
      <c r="P2" s="6">
        <f>30*6.89475729316836</f>
        <v>206.8427187950508</v>
      </c>
      <c r="Q2" s="8"/>
    </row>
    <row r="3" spans="1:16" ht="12.75">
      <c r="A3" s="10">
        <f>B3*0.716</f>
        <v>19.332</v>
      </c>
      <c r="B3" s="10">
        <v>27</v>
      </c>
      <c r="C3" s="10">
        <f>B3*1.26</f>
        <v>34.02</v>
      </c>
      <c r="D3" s="11">
        <f>J3-0.025</f>
        <v>0.875</v>
      </c>
      <c r="E3" s="11">
        <f>J3-0.018</f>
        <v>0.882</v>
      </c>
      <c r="F3" s="11">
        <f>J3-0.011</f>
        <v>0.889</v>
      </c>
      <c r="G3" s="11">
        <f>J3-0.006</f>
        <v>0.894</v>
      </c>
      <c r="H3" s="11">
        <f>J3-0.003</f>
        <v>0.897</v>
      </c>
      <c r="I3" s="11">
        <f>J3-0.001</f>
        <v>0.899</v>
      </c>
      <c r="J3" s="12">
        <v>0.9</v>
      </c>
      <c r="K3" s="11">
        <f>J3-0.001</f>
        <v>0.899</v>
      </c>
      <c r="L3" s="11">
        <f>J3-0.003</f>
        <v>0.897</v>
      </c>
      <c r="M3" s="11">
        <f>J3-0.006</f>
        <v>0.894</v>
      </c>
      <c r="N3" s="11">
        <f>J3-0.011</f>
        <v>0.889</v>
      </c>
      <c r="O3" s="11">
        <f>J3-0.018</f>
        <v>0.882</v>
      </c>
      <c r="P3" s="11">
        <f>J3-0.025</f>
        <v>0.875</v>
      </c>
    </row>
    <row r="4" spans="1:16" ht="12.75">
      <c r="A4" s="10">
        <f>B4*0.716</f>
        <v>37.232</v>
      </c>
      <c r="B4" s="10">
        <v>52</v>
      </c>
      <c r="C4" s="10">
        <f>B4*1.26</f>
        <v>65.52</v>
      </c>
      <c r="D4" s="12">
        <f>J4-0.027</f>
        <v>0.917</v>
      </c>
      <c r="E4" s="12">
        <f>J4-0.019</f>
        <v>0.925</v>
      </c>
      <c r="F4" s="12">
        <f>J4-0.012</f>
        <v>0.932</v>
      </c>
      <c r="G4" s="12">
        <f>J4-0.007</f>
        <v>0.937</v>
      </c>
      <c r="H4" s="12">
        <f>J4-0.003</f>
        <v>0.9410000000000001</v>
      </c>
      <c r="I4" s="12">
        <f>J4-0.001</f>
        <v>0.9430000000000001</v>
      </c>
      <c r="J4" s="12">
        <v>0.9440000000000001</v>
      </c>
      <c r="K4" s="12">
        <f>J4-0.001</f>
        <v>0.9430000000000001</v>
      </c>
      <c r="L4" s="12">
        <f>J4-0.003</f>
        <v>0.9410000000000001</v>
      </c>
      <c r="M4" s="12">
        <f>J4-0.007</f>
        <v>0.937</v>
      </c>
      <c r="N4" s="12">
        <f>J4-0.012</f>
        <v>0.932</v>
      </c>
      <c r="O4" s="12">
        <f>J4-0.019</f>
        <v>0.925</v>
      </c>
      <c r="P4" s="12">
        <f>J4-0.027</f>
        <v>0.917</v>
      </c>
    </row>
    <row r="5" spans="1:16" ht="12.75">
      <c r="A5" s="10">
        <f>B5*0.716</f>
        <v>55.132</v>
      </c>
      <c r="B5" s="10">
        <v>77</v>
      </c>
      <c r="C5" s="10">
        <f>B5*1.26</f>
        <v>97.02</v>
      </c>
      <c r="D5" s="12">
        <f>J5-0.027</f>
        <v>0.948</v>
      </c>
      <c r="E5" s="12">
        <f>J5-0.019</f>
        <v>0.956</v>
      </c>
      <c r="F5" s="12">
        <f>J5-0.012</f>
        <v>0.963</v>
      </c>
      <c r="G5" s="12">
        <f>J5-0.007</f>
        <v>0.968</v>
      </c>
      <c r="H5" s="12">
        <f>J5-0.003</f>
        <v>0.972</v>
      </c>
      <c r="I5" s="12">
        <f>J5-0.001</f>
        <v>0.974</v>
      </c>
      <c r="J5" s="12">
        <v>0.975</v>
      </c>
      <c r="K5" s="12">
        <f>J5-0.001</f>
        <v>0.974</v>
      </c>
      <c r="L5" s="12">
        <f>J5-0.003</f>
        <v>0.972</v>
      </c>
      <c r="M5" s="12">
        <f>J5-0.007</f>
        <v>0.968</v>
      </c>
      <c r="N5" s="12">
        <f>J5-0.012</f>
        <v>0.963</v>
      </c>
      <c r="O5" s="12">
        <f>J5-0.019</f>
        <v>0.956</v>
      </c>
      <c r="P5" s="12">
        <f>J5-0.027</f>
        <v>0.948</v>
      </c>
    </row>
    <row r="6" spans="1:16" ht="12.75">
      <c r="A6" s="10">
        <f>B6*0.716</f>
        <v>64.44</v>
      </c>
      <c r="B6" s="10">
        <v>90</v>
      </c>
      <c r="C6" s="10">
        <f>B6*1.26</f>
        <v>113.4</v>
      </c>
      <c r="D6" s="12">
        <f>J6-0.028</f>
        <v>0.957</v>
      </c>
      <c r="E6" s="12">
        <f>J6-0.02</f>
        <v>0.965</v>
      </c>
      <c r="F6" s="12">
        <f>J6-0.013</f>
        <v>0.972</v>
      </c>
      <c r="G6" s="12">
        <f>J6-0.007</f>
        <v>0.978</v>
      </c>
      <c r="H6" s="12">
        <f>J6-0.003</f>
        <v>0.982</v>
      </c>
      <c r="I6" s="12">
        <f>J6-0.001</f>
        <v>0.984</v>
      </c>
      <c r="J6" s="12">
        <v>0.985</v>
      </c>
      <c r="K6" s="12">
        <f>J6-0.001</f>
        <v>0.984</v>
      </c>
      <c r="L6" s="12">
        <f>J6-0.003</f>
        <v>0.982</v>
      </c>
      <c r="M6" s="12">
        <f>J6-0.007</f>
        <v>0.978</v>
      </c>
      <c r="N6" s="12">
        <f>J6-0.013</f>
        <v>0.972</v>
      </c>
      <c r="O6" s="12">
        <f>J6-0.02</f>
        <v>0.965</v>
      </c>
      <c r="P6" s="12">
        <f>J6-0.028</f>
        <v>0.957</v>
      </c>
    </row>
    <row r="7" spans="1:16" ht="12.75">
      <c r="A7" s="10">
        <f>B7*0.716</f>
        <v>68.73599999999999</v>
      </c>
      <c r="B7" s="10">
        <v>96</v>
      </c>
      <c r="C7" s="10">
        <f>B7*1.26</f>
        <v>120.96000000000001</v>
      </c>
      <c r="D7" s="12">
        <f>J7-0.028</f>
        <v>0.961</v>
      </c>
      <c r="E7" s="12">
        <f>J7-0.02</f>
        <v>0.969</v>
      </c>
      <c r="F7" s="12">
        <f>J7-0.013</f>
        <v>0.976</v>
      </c>
      <c r="G7" s="12">
        <f>J7-0.007</f>
        <v>0.982</v>
      </c>
      <c r="H7" s="12">
        <f>J7-0.003</f>
        <v>0.986</v>
      </c>
      <c r="I7" s="12">
        <f>J7-0.001</f>
        <v>0.988</v>
      </c>
      <c r="J7" s="12">
        <v>0.989</v>
      </c>
      <c r="K7" s="12">
        <f>J7-0.001</f>
        <v>0.988</v>
      </c>
      <c r="L7" s="12">
        <f>J7-0.003</f>
        <v>0.986</v>
      </c>
      <c r="M7" s="12">
        <f>J7-0.007</f>
        <v>0.982</v>
      </c>
      <c r="N7" s="12">
        <f>J7-0.013</f>
        <v>0.976</v>
      </c>
      <c r="O7" s="12">
        <f>J7-0.02</f>
        <v>0.969</v>
      </c>
      <c r="P7" s="12">
        <f>J7-0.028</f>
        <v>0.961</v>
      </c>
    </row>
    <row r="8" spans="1:16" ht="12.75">
      <c r="A8" s="10">
        <f>B8*0.716</f>
        <v>73.032</v>
      </c>
      <c r="B8" s="10">
        <v>102</v>
      </c>
      <c r="C8" s="10">
        <f>B8*1.26</f>
        <v>128.52</v>
      </c>
      <c r="D8" s="12">
        <f>J8-0.028</f>
        <v>0.966</v>
      </c>
      <c r="E8" s="12">
        <f>J8-0.02</f>
        <v>0.974</v>
      </c>
      <c r="F8" s="12">
        <f>J8-0.013</f>
        <v>0.981</v>
      </c>
      <c r="G8" s="12">
        <f>J8-0.007</f>
        <v>0.987</v>
      </c>
      <c r="H8" s="13">
        <f>J8-0.003</f>
        <v>0.991</v>
      </c>
      <c r="I8" s="13">
        <f>J8-0.001</f>
        <v>0.993</v>
      </c>
      <c r="J8" s="13">
        <v>0.994</v>
      </c>
      <c r="K8" s="13">
        <f>J8-0.001</f>
        <v>0.993</v>
      </c>
      <c r="L8" s="13">
        <f>J8-0.003</f>
        <v>0.991</v>
      </c>
      <c r="M8" s="12">
        <f>J8-0.007</f>
        <v>0.987</v>
      </c>
      <c r="N8" s="12">
        <f>J8-0.013</f>
        <v>0.981</v>
      </c>
      <c r="O8" s="12">
        <f>J8-0.02</f>
        <v>0.974</v>
      </c>
      <c r="P8" s="12">
        <f>J8-0.028</f>
        <v>0.966</v>
      </c>
    </row>
    <row r="9" spans="1:16" ht="12.75">
      <c r="A9" s="10">
        <f>B9*0.716</f>
        <v>78.044</v>
      </c>
      <c r="B9" s="10">
        <v>109</v>
      </c>
      <c r="C9" s="10">
        <f>B9*1.26</f>
        <v>137.34</v>
      </c>
      <c r="D9" s="12">
        <f>J9-0.028</f>
        <v>0.968</v>
      </c>
      <c r="E9" s="12">
        <f>J9-0.02</f>
        <v>0.976</v>
      </c>
      <c r="F9" s="12">
        <f>J9-0.013</f>
        <v>0.983</v>
      </c>
      <c r="G9" s="12">
        <f>J9-0.007</f>
        <v>0.989</v>
      </c>
      <c r="H9" s="13">
        <f>J9-0.003</f>
        <v>0.993</v>
      </c>
      <c r="I9" s="13">
        <f>J9-0.001</f>
        <v>0.995</v>
      </c>
      <c r="J9" s="13">
        <v>0.996</v>
      </c>
      <c r="K9" s="13">
        <f>J9-0.001</f>
        <v>0.995</v>
      </c>
      <c r="L9" s="13">
        <f>J9-0.003</f>
        <v>0.993</v>
      </c>
      <c r="M9" s="12">
        <f>J9-0.007</f>
        <v>0.989</v>
      </c>
      <c r="N9" s="12">
        <f>J9-0.013</f>
        <v>0.983</v>
      </c>
      <c r="O9" s="12">
        <f>J9-0.02</f>
        <v>0.976</v>
      </c>
      <c r="P9" s="12">
        <f>J9-0.028</f>
        <v>0.968</v>
      </c>
    </row>
    <row r="10" spans="1:16" ht="12.75">
      <c r="A10" s="10">
        <f>B10*0.716</f>
        <v>82.34</v>
      </c>
      <c r="B10" s="10">
        <v>115</v>
      </c>
      <c r="C10" s="10">
        <f>B10*1.26</f>
        <v>144.9</v>
      </c>
      <c r="D10" s="12">
        <f>J10-0.028</f>
        <v>0.97</v>
      </c>
      <c r="E10" s="12">
        <f>J10-0.02</f>
        <v>0.978</v>
      </c>
      <c r="F10" s="12">
        <f>J10-0.012</f>
        <v>0.986</v>
      </c>
      <c r="G10" s="13">
        <f>J10-0.007</f>
        <v>0.991</v>
      </c>
      <c r="H10" s="13">
        <f>J10-0.003</f>
        <v>0.995</v>
      </c>
      <c r="I10" s="13">
        <f>J10-0.001</f>
        <v>0.997</v>
      </c>
      <c r="J10" s="13">
        <v>0.998</v>
      </c>
      <c r="K10" s="13">
        <f>J10-0.001</f>
        <v>0.997</v>
      </c>
      <c r="L10" s="13">
        <f>J10-0.003</f>
        <v>0.995</v>
      </c>
      <c r="M10" s="13">
        <f>J10-0.007</f>
        <v>0.991</v>
      </c>
      <c r="N10" s="12">
        <f>J10-0.012</f>
        <v>0.986</v>
      </c>
      <c r="O10" s="12">
        <f>J10-0.02</f>
        <v>0.978</v>
      </c>
      <c r="P10" s="12">
        <f>J10-0.028</f>
        <v>0.97</v>
      </c>
    </row>
    <row r="11" spans="1:16" ht="12.75">
      <c r="A11" s="10">
        <f>B11*0.716</f>
        <v>86.636</v>
      </c>
      <c r="B11" s="10">
        <v>121</v>
      </c>
      <c r="C11" s="10">
        <f>B11*1.26</f>
        <v>152.46</v>
      </c>
      <c r="D11" s="12">
        <f>J11-0.028</f>
        <v>0.971</v>
      </c>
      <c r="E11" s="12">
        <f>J11-0.02</f>
        <v>0.979</v>
      </c>
      <c r="F11" s="12">
        <f>J11-0.012</f>
        <v>0.987</v>
      </c>
      <c r="G11" s="13">
        <f>J11-0.007</f>
        <v>0.992</v>
      </c>
      <c r="H11" s="13">
        <f>J11-0.003</f>
        <v>0.996</v>
      </c>
      <c r="I11" s="13">
        <f>J11-0.001</f>
        <v>0.998</v>
      </c>
      <c r="J11" s="14">
        <v>0.999</v>
      </c>
      <c r="K11" s="13">
        <f>J11-0.001</f>
        <v>0.998</v>
      </c>
      <c r="L11" s="13">
        <f>J11-0.003</f>
        <v>0.996</v>
      </c>
      <c r="M11" s="13">
        <f>J11-0.007</f>
        <v>0.992</v>
      </c>
      <c r="N11" s="12">
        <f>J11-0.012</f>
        <v>0.987</v>
      </c>
      <c r="O11" s="12">
        <f>J11-0.02</f>
        <v>0.979</v>
      </c>
      <c r="P11" s="12">
        <f>J11-0.028</f>
        <v>0.971</v>
      </c>
    </row>
    <row r="12" spans="1:16" ht="12.75">
      <c r="A12" s="15">
        <f>B12*0.716</f>
        <v>90.932</v>
      </c>
      <c r="B12" s="15">
        <v>127</v>
      </c>
      <c r="C12" s="15">
        <f>B12*1.26</f>
        <v>160.02</v>
      </c>
      <c r="D12" s="12">
        <f>J12-0.028</f>
        <v>0.972</v>
      </c>
      <c r="E12" s="12">
        <f>J12-0.02</f>
        <v>0.98</v>
      </c>
      <c r="F12" s="12">
        <f>J12-0.012</f>
        <v>0.988</v>
      </c>
      <c r="G12" s="13">
        <f>J12-0.007</f>
        <v>0.993</v>
      </c>
      <c r="H12" s="13">
        <f>J12-0.003</f>
        <v>0.997</v>
      </c>
      <c r="I12" s="14">
        <f>J12-0.001</f>
        <v>0.999</v>
      </c>
      <c r="J12" s="16">
        <v>1</v>
      </c>
      <c r="K12" s="14">
        <f>J12-0.001</f>
        <v>0.999</v>
      </c>
      <c r="L12" s="13">
        <f>J12-0.003</f>
        <v>0.997</v>
      </c>
      <c r="M12" s="13">
        <f>J12-0.007</f>
        <v>0.993</v>
      </c>
      <c r="N12" s="12">
        <f>J12-0.012</f>
        <v>0.988</v>
      </c>
      <c r="O12" s="12">
        <f>J12-0.02</f>
        <v>0.98</v>
      </c>
      <c r="P12" s="12">
        <f>J12-0.028</f>
        <v>0.972</v>
      </c>
    </row>
    <row r="13" spans="1:16" ht="12.75">
      <c r="A13" s="10">
        <f>B13*0.716</f>
        <v>95.228</v>
      </c>
      <c r="B13" s="10">
        <v>133</v>
      </c>
      <c r="C13" s="10">
        <f>B13*1.26</f>
        <v>167.58</v>
      </c>
      <c r="D13" s="12">
        <f>J13-0.028</f>
        <v>0.971</v>
      </c>
      <c r="E13" s="12">
        <f>J13-0.02</f>
        <v>0.979</v>
      </c>
      <c r="F13" s="12">
        <f>J13-0.012</f>
        <v>0.987</v>
      </c>
      <c r="G13" s="13">
        <f>J13-0.007</f>
        <v>0.992</v>
      </c>
      <c r="H13" s="13">
        <f>J13-0.003</f>
        <v>0.996</v>
      </c>
      <c r="I13" s="13">
        <f>J13-0.001</f>
        <v>0.998</v>
      </c>
      <c r="J13" s="17">
        <v>0.999</v>
      </c>
      <c r="K13" s="13">
        <f>J13-0.001</f>
        <v>0.998</v>
      </c>
      <c r="L13" s="13">
        <f>J13-0.003</f>
        <v>0.996</v>
      </c>
      <c r="M13" s="13">
        <f>J13-0.007</f>
        <v>0.992</v>
      </c>
      <c r="N13" s="12">
        <f>J13-0.012</f>
        <v>0.987</v>
      </c>
      <c r="O13" s="12">
        <f>J13-0.02</f>
        <v>0.979</v>
      </c>
      <c r="P13" s="12">
        <f>J13-0.028</f>
        <v>0.971</v>
      </c>
    </row>
    <row r="14" spans="1:16" ht="12.75">
      <c r="A14" s="10">
        <f>B14*0.716</f>
        <v>100.24</v>
      </c>
      <c r="B14" s="10">
        <v>140</v>
      </c>
      <c r="C14" s="10">
        <f>B14*1.26</f>
        <v>176.4</v>
      </c>
      <c r="D14" s="12">
        <f>J14-0.028</f>
        <v>0.97</v>
      </c>
      <c r="E14" s="12">
        <f>J14-0.02</f>
        <v>0.978</v>
      </c>
      <c r="F14" s="12">
        <f>J14-0.012</f>
        <v>0.986</v>
      </c>
      <c r="G14" s="13">
        <f>J14-0.007</f>
        <v>0.991</v>
      </c>
      <c r="H14" s="13">
        <f>J14-0.003</f>
        <v>0.995</v>
      </c>
      <c r="I14" s="13">
        <f>J14-0.001</f>
        <v>0.997</v>
      </c>
      <c r="J14" s="13">
        <v>0.998</v>
      </c>
      <c r="K14" s="13">
        <f>J14-0.001</f>
        <v>0.997</v>
      </c>
      <c r="L14" s="13">
        <f>J14-0.003</f>
        <v>0.995</v>
      </c>
      <c r="M14" s="13">
        <f>J14-0.007</f>
        <v>0.991</v>
      </c>
      <c r="N14" s="12">
        <f>J14-0.012</f>
        <v>0.986</v>
      </c>
      <c r="O14" s="12">
        <f>J14-0.02</f>
        <v>0.978</v>
      </c>
      <c r="P14" s="12">
        <f>J14-0.028</f>
        <v>0.97</v>
      </c>
    </row>
    <row r="15" spans="1:16" ht="12.75">
      <c r="A15" s="10">
        <f>B15*0.716</f>
        <v>104.536</v>
      </c>
      <c r="B15" s="10">
        <v>146</v>
      </c>
      <c r="C15" s="10">
        <f>B15*1.26</f>
        <v>183.96</v>
      </c>
      <c r="D15" s="12">
        <f>J15-0.028</f>
        <v>0.968</v>
      </c>
      <c r="E15" s="12">
        <f>J15-0.02</f>
        <v>0.976</v>
      </c>
      <c r="F15" s="12">
        <f>J15-0.012</f>
        <v>0.984</v>
      </c>
      <c r="G15" s="12">
        <f>J15-0.007</f>
        <v>0.989</v>
      </c>
      <c r="H15" s="13">
        <f>J15-0.003</f>
        <v>0.993</v>
      </c>
      <c r="I15" s="13">
        <f>J15-0.001</f>
        <v>0.995</v>
      </c>
      <c r="J15" s="13">
        <v>0.996</v>
      </c>
      <c r="K15" s="13">
        <f>J15-0.001</f>
        <v>0.995</v>
      </c>
      <c r="L15" s="13">
        <f>J15-0.003</f>
        <v>0.993</v>
      </c>
      <c r="M15" s="12">
        <f>J15-0.007</f>
        <v>0.989</v>
      </c>
      <c r="N15" s="12">
        <f>J15-0.012</f>
        <v>0.984</v>
      </c>
      <c r="O15" s="12">
        <f>J15-0.02</f>
        <v>0.976</v>
      </c>
      <c r="P15" s="12">
        <f>J15-0.028</f>
        <v>0.968</v>
      </c>
    </row>
    <row r="16" spans="1:16" ht="12.75">
      <c r="A16" s="10">
        <f>B16*0.716</f>
        <v>108.832</v>
      </c>
      <c r="B16" s="10">
        <v>152</v>
      </c>
      <c r="C16" s="10">
        <f>B16*1.26</f>
        <v>191.52</v>
      </c>
      <c r="D16" s="12">
        <f>J16-0.028</f>
        <v>0.966</v>
      </c>
      <c r="E16" s="12">
        <f>J16-0.02</f>
        <v>0.974</v>
      </c>
      <c r="F16" s="12">
        <f>J16-0.013</f>
        <v>0.981</v>
      </c>
      <c r="G16" s="12">
        <f>J16-0.007</f>
        <v>0.987</v>
      </c>
      <c r="H16" s="13">
        <f>J16-0.003</f>
        <v>0.991</v>
      </c>
      <c r="I16" s="13">
        <f>J16-0.001</f>
        <v>0.993</v>
      </c>
      <c r="J16" s="13">
        <v>0.994</v>
      </c>
      <c r="K16" s="13">
        <f>J16-0.001</f>
        <v>0.993</v>
      </c>
      <c r="L16" s="13">
        <f>J16-0.003</f>
        <v>0.991</v>
      </c>
      <c r="M16" s="12">
        <f>J16-0.007</f>
        <v>0.987</v>
      </c>
      <c r="N16" s="12">
        <f>J16-0.013</f>
        <v>0.981</v>
      </c>
      <c r="O16" s="12">
        <f>J16-0.02</f>
        <v>0.974</v>
      </c>
      <c r="P16" s="12">
        <f>J16-0.028</f>
        <v>0.966</v>
      </c>
    </row>
    <row r="17" spans="1:16" ht="12.75">
      <c r="A17" s="10">
        <f>B17*0.716</f>
        <v>113.128</v>
      </c>
      <c r="B17" s="10">
        <v>158</v>
      </c>
      <c r="C17" s="10">
        <f>B17*1.26</f>
        <v>199.08</v>
      </c>
      <c r="D17" s="12">
        <f>J17-0.028</f>
        <v>0.961</v>
      </c>
      <c r="E17" s="12">
        <f>J17-0.02</f>
        <v>0.969</v>
      </c>
      <c r="F17" s="12">
        <f>J17-0.013</f>
        <v>0.976</v>
      </c>
      <c r="G17" s="12">
        <f>J17-0.007</f>
        <v>0.982</v>
      </c>
      <c r="H17" s="12">
        <f>J17-0.003</f>
        <v>0.986</v>
      </c>
      <c r="I17" s="12">
        <f>J17-0.001</f>
        <v>0.988</v>
      </c>
      <c r="J17" s="12">
        <v>0.989</v>
      </c>
      <c r="K17" s="12">
        <f>J17-0.001</f>
        <v>0.988</v>
      </c>
      <c r="L17" s="12">
        <f>J17-0.003</f>
        <v>0.986</v>
      </c>
      <c r="M17" s="12">
        <f>J17-0.007</f>
        <v>0.982</v>
      </c>
      <c r="N17" s="12">
        <f>J17-0.013</f>
        <v>0.976</v>
      </c>
      <c r="O17" s="12">
        <f>J17-0.02</f>
        <v>0.969</v>
      </c>
      <c r="P17" s="12">
        <f>J17-0.028</f>
        <v>0.961</v>
      </c>
    </row>
    <row r="18" spans="1:16" ht="12.75">
      <c r="A18" s="10">
        <f>B18*0.716</f>
        <v>118.14</v>
      </c>
      <c r="B18" s="10">
        <v>165</v>
      </c>
      <c r="C18" s="10">
        <f>B18*1.26</f>
        <v>207.9</v>
      </c>
      <c r="D18" s="12">
        <f>J18-0.028</f>
        <v>0.957</v>
      </c>
      <c r="E18" s="12">
        <f>J18-0.02</f>
        <v>0.965</v>
      </c>
      <c r="F18" s="12">
        <f>J18-0.013</f>
        <v>0.972</v>
      </c>
      <c r="G18" s="12">
        <f>J18-0.007</f>
        <v>0.978</v>
      </c>
      <c r="H18" s="12">
        <f>J18-0.003</f>
        <v>0.982</v>
      </c>
      <c r="I18" s="12">
        <f>J18-0.001</f>
        <v>0.984</v>
      </c>
      <c r="J18" s="12">
        <v>0.985</v>
      </c>
      <c r="K18" s="12">
        <f>J18-0.001</f>
        <v>0.984</v>
      </c>
      <c r="L18" s="12">
        <f>J18-0.003</f>
        <v>0.982</v>
      </c>
      <c r="M18" s="12">
        <f>J18-0.007</f>
        <v>0.978</v>
      </c>
      <c r="N18" s="12">
        <f>J18-0.013</f>
        <v>0.972</v>
      </c>
      <c r="O18" s="12">
        <f>J18-0.02</f>
        <v>0.965</v>
      </c>
      <c r="P18" s="12">
        <f>J18-0.028</f>
        <v>0.957</v>
      </c>
    </row>
    <row r="19" spans="1:16" ht="12.75">
      <c r="A19" s="10">
        <f>B19*0.716</f>
        <v>126.732</v>
      </c>
      <c r="B19" s="10">
        <v>177</v>
      </c>
      <c r="C19" s="10">
        <f>B19*1.26</f>
        <v>223.02</v>
      </c>
      <c r="D19" s="12">
        <f>J19-0.027</f>
        <v>0.948</v>
      </c>
      <c r="E19" s="12">
        <f>J19-0.02</f>
        <v>0.955</v>
      </c>
      <c r="F19" s="12">
        <f>J19-0.012</f>
        <v>0.963</v>
      </c>
      <c r="G19" s="12">
        <f>J19-0.007</f>
        <v>0.968</v>
      </c>
      <c r="H19" s="12">
        <f>J19-0.003</f>
        <v>0.972</v>
      </c>
      <c r="I19" s="12">
        <f>J19-0.001</f>
        <v>0.974</v>
      </c>
      <c r="J19" s="12">
        <v>0.975</v>
      </c>
      <c r="K19" s="12">
        <f>J19-0.001</f>
        <v>0.974</v>
      </c>
      <c r="L19" s="12">
        <f>J19-0.003</f>
        <v>0.972</v>
      </c>
      <c r="M19" s="12">
        <f>J19-0.007</f>
        <v>0.968</v>
      </c>
      <c r="N19" s="12">
        <f>J19-0.012</f>
        <v>0.963</v>
      </c>
      <c r="O19" s="12">
        <f>J19-0.02</f>
        <v>0.955</v>
      </c>
      <c r="P19" s="12">
        <f>J19-0.027</f>
        <v>0.948</v>
      </c>
    </row>
    <row r="20" spans="1:16" ht="12.75">
      <c r="A20" s="10">
        <f>B20*0.716</f>
        <v>144.632</v>
      </c>
      <c r="B20" s="10">
        <v>202</v>
      </c>
      <c r="C20" s="10">
        <f>B20*1.26</f>
        <v>254.52</v>
      </c>
      <c r="D20" s="12">
        <f>J20-0.027</f>
        <v>0.917</v>
      </c>
      <c r="E20" s="12">
        <f>J20-0.02</f>
        <v>0.924</v>
      </c>
      <c r="F20" s="12">
        <f>J20-0.012</f>
        <v>0.932</v>
      </c>
      <c r="G20" s="12">
        <f>J20-0.007</f>
        <v>0.937</v>
      </c>
      <c r="H20" s="12">
        <f>J20-0.003</f>
        <v>0.9410000000000001</v>
      </c>
      <c r="I20" s="12">
        <f>J20-0.001</f>
        <v>0.9430000000000001</v>
      </c>
      <c r="J20" s="12">
        <v>0.9440000000000001</v>
      </c>
      <c r="K20" s="12">
        <f>J20-0.001</f>
        <v>0.9430000000000001</v>
      </c>
      <c r="L20" s="12">
        <f>J20-0.003</f>
        <v>0.9410000000000001</v>
      </c>
      <c r="M20" s="12">
        <f>J20-0.007</f>
        <v>0.937</v>
      </c>
      <c r="N20" s="12">
        <f>J20-0.012</f>
        <v>0.932</v>
      </c>
      <c r="O20" s="12">
        <f>J20-0.02</f>
        <v>0.924</v>
      </c>
      <c r="P20" s="12">
        <f>J20-0.027</f>
        <v>0.917</v>
      </c>
    </row>
    <row r="21" spans="1:16" ht="12.75">
      <c r="A21" s="10">
        <f>B21*0.716</f>
        <v>162.53199999999998</v>
      </c>
      <c r="B21" s="10">
        <v>227</v>
      </c>
      <c r="C21" s="10">
        <f>B21*1.26</f>
        <v>286.02</v>
      </c>
      <c r="D21" s="11">
        <f>J21-0.025</f>
        <v>0.875</v>
      </c>
      <c r="E21" s="11">
        <f>J21-0.02</f>
        <v>0.88</v>
      </c>
      <c r="F21" s="11">
        <f>J21-0.011</f>
        <v>0.889</v>
      </c>
      <c r="G21" s="11">
        <f>J21-0.006</f>
        <v>0.894</v>
      </c>
      <c r="H21" s="11">
        <f>J21-0.003</f>
        <v>0.897</v>
      </c>
      <c r="I21" s="11">
        <f>J21-0.001</f>
        <v>0.899</v>
      </c>
      <c r="J21" s="12">
        <v>0.9</v>
      </c>
      <c r="K21" s="11">
        <f>J21-0.001</f>
        <v>0.899</v>
      </c>
      <c r="L21" s="11">
        <f>J21-0.003</f>
        <v>0.897</v>
      </c>
      <c r="M21" s="11">
        <f>J21-0.006</f>
        <v>0.894</v>
      </c>
      <c r="N21" s="11">
        <f>J21-0.011</f>
        <v>0.889</v>
      </c>
      <c r="O21" s="11">
        <f>J21-0.02</f>
        <v>0.88</v>
      </c>
      <c r="P21" s="11">
        <f>J21-0.025</f>
        <v>0.875</v>
      </c>
    </row>
    <row r="23" spans="1:16" ht="12.75">
      <c r="A23" s="2" t="s">
        <v>0</v>
      </c>
      <c r="B23" s="2"/>
      <c r="C23" s="2"/>
      <c r="D23" s="2" t="s">
        <v>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18" customFormat="1" ht="12.75">
      <c r="A24" s="5" t="s">
        <v>5</v>
      </c>
      <c r="B24" s="5" t="s">
        <v>6</v>
      </c>
      <c r="C24" s="5" t="s">
        <v>7</v>
      </c>
      <c r="D24" s="6">
        <f>20*6.89475729316836</f>
        <v>137.8951458633672</v>
      </c>
      <c r="E24" s="6">
        <f>21*6.89475729316836</f>
        <v>144.78990315653556</v>
      </c>
      <c r="F24" s="6">
        <f>22*6.89475729316836</f>
        <v>151.68466044970393</v>
      </c>
      <c r="G24" s="6">
        <f>23*6.89475729316836</f>
        <v>158.5794177428723</v>
      </c>
      <c r="H24" s="6">
        <f>24*6.89475729316836</f>
        <v>165.47417503604063</v>
      </c>
      <c r="I24" s="6">
        <f>25*6.89475729316836</f>
        <v>172.368932329209</v>
      </c>
      <c r="J24" s="7">
        <f>26*6.89475729316836</f>
        <v>179.26368962237737</v>
      </c>
      <c r="K24" s="6">
        <f>27*6.89475729316836</f>
        <v>186.1584469155457</v>
      </c>
      <c r="L24" s="6">
        <f>28*6.89475729316836</f>
        <v>193.05320420871408</v>
      </c>
      <c r="M24" s="6">
        <f>29*6.89475729316836</f>
        <v>199.94796150188245</v>
      </c>
      <c r="N24" s="6">
        <f>30*6.89475729316836</f>
        <v>206.8427187950508</v>
      </c>
      <c r="O24" s="6">
        <f>31*6.89475729316836</f>
        <v>213.73747608821915</v>
      </c>
      <c r="P24" s="6">
        <f>32*6.89475729316836</f>
        <v>220.63223338138752</v>
      </c>
    </row>
    <row r="25" spans="1:16" ht="12.75">
      <c r="A25" s="10">
        <f>C25*0.716</f>
        <v>19.332</v>
      </c>
      <c r="B25" s="10">
        <f>C25*0.793</f>
        <v>21.411</v>
      </c>
      <c r="C25" s="10">
        <v>27</v>
      </c>
      <c r="D25" s="11">
        <f>J25-0.021</f>
        <v>0.879</v>
      </c>
      <c r="E25" s="11">
        <f>J25-0.014</f>
        <v>0.886</v>
      </c>
      <c r="F25" s="11">
        <f>J25-0.009</f>
        <v>0.891</v>
      </c>
      <c r="G25" s="11">
        <f>J25-0.005</f>
        <v>0.895</v>
      </c>
      <c r="H25" s="11">
        <f>J25-0.003</f>
        <v>0.897</v>
      </c>
      <c r="I25" s="11">
        <f>J25-0.001</f>
        <v>0.899</v>
      </c>
      <c r="J25" s="12">
        <v>0.9</v>
      </c>
      <c r="K25" s="11">
        <f>J25-0.001</f>
        <v>0.899</v>
      </c>
      <c r="L25" s="11">
        <f>J25-0.003</f>
        <v>0.897</v>
      </c>
      <c r="M25" s="11">
        <f>J25-0.005</f>
        <v>0.895</v>
      </c>
      <c r="N25" s="11">
        <f>J25-0.009</f>
        <v>0.891</v>
      </c>
      <c r="O25" s="11">
        <f>J25-0.014</f>
        <v>0.886</v>
      </c>
      <c r="P25" s="11">
        <f>J25-0.021</f>
        <v>0.879</v>
      </c>
    </row>
    <row r="26" spans="1:16" ht="12.75">
      <c r="A26" s="10">
        <f>C26*0.716</f>
        <v>37.232</v>
      </c>
      <c r="B26" s="10">
        <f>C26*0.793</f>
        <v>41.236000000000004</v>
      </c>
      <c r="C26" s="10">
        <v>52</v>
      </c>
      <c r="D26" s="12">
        <f>J26-0.023</f>
        <v>0.921</v>
      </c>
      <c r="E26" s="12">
        <f>J26-0.015</f>
        <v>0.929</v>
      </c>
      <c r="F26" s="12">
        <f>J26-0.01</f>
        <v>0.934</v>
      </c>
      <c r="G26" s="12">
        <f>J26-0.006</f>
        <v>0.9380000000000001</v>
      </c>
      <c r="H26" s="12">
        <f>J26-0.003</f>
        <v>0.9410000000000001</v>
      </c>
      <c r="I26" s="12">
        <f>J26-0.001</f>
        <v>0.9430000000000001</v>
      </c>
      <c r="J26" s="12">
        <v>0.9440000000000001</v>
      </c>
      <c r="K26" s="12">
        <f>J26-0.001</f>
        <v>0.9430000000000001</v>
      </c>
      <c r="L26" s="12">
        <f>J26-0.003</f>
        <v>0.9410000000000001</v>
      </c>
      <c r="M26" s="12">
        <f>J26-0.006</f>
        <v>0.9380000000000001</v>
      </c>
      <c r="N26" s="12">
        <f>J26-0.01</f>
        <v>0.934</v>
      </c>
      <c r="O26" s="12">
        <f>J26-0.015</f>
        <v>0.929</v>
      </c>
      <c r="P26" s="12">
        <f>J26-0.023</f>
        <v>0.921</v>
      </c>
    </row>
    <row r="27" spans="1:16" ht="12.75">
      <c r="A27" s="10">
        <f>C27*0.716</f>
        <v>55.132</v>
      </c>
      <c r="B27" s="10">
        <f>C27*0.793</f>
        <v>61.061</v>
      </c>
      <c r="C27" s="10">
        <v>77</v>
      </c>
      <c r="D27" s="12">
        <f>J27-0.023</f>
        <v>0.952</v>
      </c>
      <c r="E27" s="12">
        <f>J27-0.015</f>
        <v>0.96</v>
      </c>
      <c r="F27" s="12">
        <f>J27-0.01</f>
        <v>0.965</v>
      </c>
      <c r="G27" s="12">
        <f>J27-0.006</f>
        <v>0.969</v>
      </c>
      <c r="H27" s="12">
        <f>J27-0.003</f>
        <v>0.972</v>
      </c>
      <c r="I27" s="12">
        <f>J27-0.001</f>
        <v>0.974</v>
      </c>
      <c r="J27" s="12">
        <v>0.975</v>
      </c>
      <c r="K27" s="12">
        <f>J27-0.001</f>
        <v>0.974</v>
      </c>
      <c r="L27" s="12">
        <f>J27-0.003</f>
        <v>0.972</v>
      </c>
      <c r="M27" s="12">
        <f>J27-0.006</f>
        <v>0.969</v>
      </c>
      <c r="N27" s="12">
        <f>J27-0.01</f>
        <v>0.965</v>
      </c>
      <c r="O27" s="12">
        <f>J27-0.015</f>
        <v>0.96</v>
      </c>
      <c r="P27" s="12">
        <f>J27-0.023</f>
        <v>0.952</v>
      </c>
    </row>
    <row r="28" spans="1:16" ht="12.75">
      <c r="A28" s="10">
        <f>C28*0.716</f>
        <v>64.44</v>
      </c>
      <c r="B28" s="10">
        <f>C28*0.793</f>
        <v>71.37</v>
      </c>
      <c r="C28" s="10">
        <v>90</v>
      </c>
      <c r="D28" s="12">
        <f>J28-0.024</f>
        <v>0.961</v>
      </c>
      <c r="E28" s="12">
        <f>J28-0.016</f>
        <v>0.969</v>
      </c>
      <c r="F28" s="12">
        <f>J28-0.011</f>
        <v>0.974</v>
      </c>
      <c r="G28" s="12">
        <f>J28-0.006</f>
        <v>0.979</v>
      </c>
      <c r="H28" s="12">
        <f>J28-0.003</f>
        <v>0.982</v>
      </c>
      <c r="I28" s="12">
        <f>J28-0.001</f>
        <v>0.984</v>
      </c>
      <c r="J28" s="12">
        <v>0.985</v>
      </c>
      <c r="K28" s="12">
        <f>J28-0.001</f>
        <v>0.984</v>
      </c>
      <c r="L28" s="12">
        <f>J28-0.003</f>
        <v>0.982</v>
      </c>
      <c r="M28" s="12">
        <f>J28-0.006</f>
        <v>0.979</v>
      </c>
      <c r="N28" s="12">
        <f>J28-0.011</f>
        <v>0.974</v>
      </c>
      <c r="O28" s="12">
        <f>J28-0.016</f>
        <v>0.969</v>
      </c>
      <c r="P28" s="12">
        <f>J28-0.024</f>
        <v>0.961</v>
      </c>
    </row>
    <row r="29" spans="1:16" ht="12.75">
      <c r="A29" s="10">
        <f>C29*0.716</f>
        <v>68.73599999999999</v>
      </c>
      <c r="B29" s="10">
        <f>C29*0.793</f>
        <v>76.128</v>
      </c>
      <c r="C29" s="10">
        <v>96</v>
      </c>
      <c r="D29" s="12">
        <f>J29-0.024</f>
        <v>0.965</v>
      </c>
      <c r="E29" s="12">
        <f>J29-0.016</f>
        <v>0.973</v>
      </c>
      <c r="F29" s="12">
        <f>J29-0.011</f>
        <v>0.978</v>
      </c>
      <c r="G29" s="12">
        <f>J29-0.006</f>
        <v>0.983</v>
      </c>
      <c r="H29" s="12">
        <f>J29-0.003</f>
        <v>0.986</v>
      </c>
      <c r="I29" s="12">
        <f>J29-0.001</f>
        <v>0.988</v>
      </c>
      <c r="J29" s="12">
        <v>0.989</v>
      </c>
      <c r="K29" s="12">
        <f>J29-0.001</f>
        <v>0.988</v>
      </c>
      <c r="L29" s="12">
        <f>J29-0.003</f>
        <v>0.986</v>
      </c>
      <c r="M29" s="12">
        <f>J29-0.006</f>
        <v>0.983</v>
      </c>
      <c r="N29" s="12">
        <f>J29-0.011</f>
        <v>0.978</v>
      </c>
      <c r="O29" s="12">
        <f>J29-0.016</f>
        <v>0.973</v>
      </c>
      <c r="P29" s="12">
        <f>J29-0.024</f>
        <v>0.965</v>
      </c>
    </row>
    <row r="30" spans="1:16" ht="12.75">
      <c r="A30" s="10">
        <f>C30*0.716</f>
        <v>73.032</v>
      </c>
      <c r="B30" s="10">
        <f>C30*0.793</f>
        <v>80.88600000000001</v>
      </c>
      <c r="C30" s="10">
        <v>102</v>
      </c>
      <c r="D30" s="12">
        <f>J30-0.024</f>
        <v>0.97</v>
      </c>
      <c r="E30" s="12">
        <f>J30-0.016</f>
        <v>0.978</v>
      </c>
      <c r="F30" s="12">
        <f>J30-0.011</f>
        <v>0.983</v>
      </c>
      <c r="G30" s="12">
        <f>J30-0.006</f>
        <v>0.988</v>
      </c>
      <c r="H30" s="13">
        <f>J30-0.003</f>
        <v>0.991</v>
      </c>
      <c r="I30" s="13">
        <f>J30-0.001</f>
        <v>0.993</v>
      </c>
      <c r="J30" s="13">
        <v>0.994</v>
      </c>
      <c r="K30" s="13">
        <f>J30-0.001</f>
        <v>0.993</v>
      </c>
      <c r="L30" s="13">
        <f>J30-0.003</f>
        <v>0.991</v>
      </c>
      <c r="M30" s="12">
        <f>J30-0.006</f>
        <v>0.988</v>
      </c>
      <c r="N30" s="12">
        <f>J30-0.011</f>
        <v>0.983</v>
      </c>
      <c r="O30" s="12">
        <f>J30-0.016</f>
        <v>0.978</v>
      </c>
      <c r="P30" s="12">
        <f>J30-0.024</f>
        <v>0.97</v>
      </c>
    </row>
    <row r="31" spans="1:16" ht="12.75">
      <c r="A31" s="10">
        <f>C31*0.716</f>
        <v>78.044</v>
      </c>
      <c r="B31" s="10">
        <f>C31*0.793</f>
        <v>86.437</v>
      </c>
      <c r="C31" s="10">
        <v>109</v>
      </c>
      <c r="D31" s="12">
        <f>J31-0.024</f>
        <v>0.972</v>
      </c>
      <c r="E31" s="12">
        <f>J31-0.016</f>
        <v>0.98</v>
      </c>
      <c r="F31" s="12">
        <f>J31-0.011</f>
        <v>0.985</v>
      </c>
      <c r="G31" s="13">
        <f>J31-0.006</f>
        <v>0.99</v>
      </c>
      <c r="H31" s="13">
        <f>J31-0.003</f>
        <v>0.993</v>
      </c>
      <c r="I31" s="13">
        <f>J31-0.001</f>
        <v>0.995</v>
      </c>
      <c r="J31" s="13">
        <v>0.996</v>
      </c>
      <c r="K31" s="13">
        <f>J31-0.001</f>
        <v>0.995</v>
      </c>
      <c r="L31" s="13">
        <f>J31-0.003</f>
        <v>0.993</v>
      </c>
      <c r="M31" s="13">
        <f>J31-0.006</f>
        <v>0.99</v>
      </c>
      <c r="N31" s="12">
        <f>J31-0.011</f>
        <v>0.985</v>
      </c>
      <c r="O31" s="12">
        <f>J31-0.016</f>
        <v>0.98</v>
      </c>
      <c r="P31" s="12">
        <f>J31-0.024</f>
        <v>0.972</v>
      </c>
    </row>
    <row r="32" spans="1:16" ht="12.75">
      <c r="A32" s="10">
        <f>C32*0.716</f>
        <v>82.34</v>
      </c>
      <c r="B32" s="10">
        <f>C32*0.793</f>
        <v>91.19500000000001</v>
      </c>
      <c r="C32" s="10">
        <v>115</v>
      </c>
      <c r="D32" s="12">
        <f>J32-0.024</f>
        <v>0.974</v>
      </c>
      <c r="E32" s="12">
        <f>J32-0.016</f>
        <v>0.982</v>
      </c>
      <c r="F32" s="12">
        <f>J32-0.01</f>
        <v>0.988</v>
      </c>
      <c r="G32" s="13">
        <f>J32-0.006</f>
        <v>0.992</v>
      </c>
      <c r="H32" s="13">
        <f>J32-0.003</f>
        <v>0.995</v>
      </c>
      <c r="I32" s="13">
        <f>J32-0.001</f>
        <v>0.997</v>
      </c>
      <c r="J32" s="13">
        <v>0.998</v>
      </c>
      <c r="K32" s="13">
        <f>J32-0.001</f>
        <v>0.997</v>
      </c>
      <c r="L32" s="13">
        <f>J32-0.003</f>
        <v>0.995</v>
      </c>
      <c r="M32" s="13">
        <f>J32-0.006</f>
        <v>0.992</v>
      </c>
      <c r="N32" s="12">
        <f>J32-0.01</f>
        <v>0.988</v>
      </c>
      <c r="O32" s="12">
        <f>J32-0.016</f>
        <v>0.982</v>
      </c>
      <c r="P32" s="12">
        <f>J32-0.024</f>
        <v>0.974</v>
      </c>
    </row>
    <row r="33" spans="1:16" ht="12.75">
      <c r="A33" s="10">
        <f>C33*0.716</f>
        <v>86.636</v>
      </c>
      <c r="B33" s="10">
        <f>C33*0.793</f>
        <v>95.953</v>
      </c>
      <c r="C33" s="10">
        <v>121</v>
      </c>
      <c r="D33" s="12">
        <f>J33-0.024</f>
        <v>0.975</v>
      </c>
      <c r="E33" s="12">
        <f>J33-0.016</f>
        <v>0.983</v>
      </c>
      <c r="F33" s="12">
        <f>J33-0.01</f>
        <v>0.989</v>
      </c>
      <c r="G33" s="13">
        <f>J33-0.006</f>
        <v>0.993</v>
      </c>
      <c r="H33" s="13">
        <f>J33-0.003</f>
        <v>0.996</v>
      </c>
      <c r="I33" s="13">
        <f>J33-0.001</f>
        <v>0.998</v>
      </c>
      <c r="J33" s="14">
        <v>0.999</v>
      </c>
      <c r="K33" s="13">
        <f>J33-0.001</f>
        <v>0.998</v>
      </c>
      <c r="L33" s="13">
        <f>J33-0.003</f>
        <v>0.996</v>
      </c>
      <c r="M33" s="13">
        <f>J33-0.006</f>
        <v>0.993</v>
      </c>
      <c r="N33" s="12">
        <f>J33-0.01</f>
        <v>0.989</v>
      </c>
      <c r="O33" s="12">
        <f>J33-0.016</f>
        <v>0.983</v>
      </c>
      <c r="P33" s="12">
        <f>J33-0.024</f>
        <v>0.975</v>
      </c>
    </row>
    <row r="34" spans="1:16" s="19" customFormat="1" ht="12.75">
      <c r="A34" s="15">
        <f>C34*0.716</f>
        <v>90.932</v>
      </c>
      <c r="B34" s="15">
        <f>C34*0.793</f>
        <v>100.711</v>
      </c>
      <c r="C34" s="15">
        <v>127</v>
      </c>
      <c r="D34" s="12">
        <f>J34-0.024</f>
        <v>0.976</v>
      </c>
      <c r="E34" s="12">
        <f>J34-0.016</f>
        <v>0.984</v>
      </c>
      <c r="F34" s="13">
        <f>J34-0.01</f>
        <v>0.99</v>
      </c>
      <c r="G34" s="13">
        <f>J34-0.006</f>
        <v>0.994</v>
      </c>
      <c r="H34" s="13">
        <f>J34-0.003</f>
        <v>0.997</v>
      </c>
      <c r="I34" s="14">
        <f>J34-0.001</f>
        <v>0.999</v>
      </c>
      <c r="J34" s="16">
        <v>1</v>
      </c>
      <c r="K34" s="14">
        <f>J34-0.001</f>
        <v>0.999</v>
      </c>
      <c r="L34" s="13">
        <f>J34-0.003</f>
        <v>0.997</v>
      </c>
      <c r="M34" s="13">
        <f>J34-0.006</f>
        <v>0.994</v>
      </c>
      <c r="N34" s="13">
        <f>J34-0.01</f>
        <v>0.99</v>
      </c>
      <c r="O34" s="12">
        <f>J34-0.016</f>
        <v>0.984</v>
      </c>
      <c r="P34" s="12">
        <f>J34-0.024</f>
        <v>0.976</v>
      </c>
    </row>
    <row r="35" spans="1:16" ht="12.75">
      <c r="A35" s="10">
        <f>C35*0.716</f>
        <v>95.228</v>
      </c>
      <c r="B35" s="10">
        <f>C35*0.793</f>
        <v>105.46900000000001</v>
      </c>
      <c r="C35" s="10">
        <v>133</v>
      </c>
      <c r="D35" s="12">
        <f>J35-0.024</f>
        <v>0.975</v>
      </c>
      <c r="E35" s="12">
        <f>J35-0.02</f>
        <v>0.979</v>
      </c>
      <c r="F35" s="12">
        <f>J35-0.01</f>
        <v>0.989</v>
      </c>
      <c r="G35" s="13">
        <f>J35-0.006</f>
        <v>0.993</v>
      </c>
      <c r="H35" s="13">
        <f>J35-0.003</f>
        <v>0.996</v>
      </c>
      <c r="I35" s="13">
        <f>J35-0.001</f>
        <v>0.998</v>
      </c>
      <c r="J35" s="17">
        <v>0.999</v>
      </c>
      <c r="K35" s="13">
        <f>J35-0.001</f>
        <v>0.998</v>
      </c>
      <c r="L35" s="13">
        <f>J35-0.003</f>
        <v>0.996</v>
      </c>
      <c r="M35" s="13">
        <f>J35-0.006</f>
        <v>0.993</v>
      </c>
      <c r="N35" s="12">
        <f>J35-0.01</f>
        <v>0.989</v>
      </c>
      <c r="O35" s="12">
        <f>J35-0.016</f>
        <v>0.983</v>
      </c>
      <c r="P35" s="12">
        <f>J35-0.024</f>
        <v>0.975</v>
      </c>
    </row>
    <row r="36" spans="1:16" ht="12.75">
      <c r="A36" s="10">
        <f>C36*0.716</f>
        <v>100.24</v>
      </c>
      <c r="B36" s="10">
        <f>C36*0.793</f>
        <v>111.02000000000001</v>
      </c>
      <c r="C36" s="10">
        <v>140</v>
      </c>
      <c r="D36" s="12">
        <f>J36-0.024</f>
        <v>0.974</v>
      </c>
      <c r="E36" s="12">
        <f>J36-0.02</f>
        <v>0.978</v>
      </c>
      <c r="F36" s="12">
        <f>J36-0.01</f>
        <v>0.988</v>
      </c>
      <c r="G36" s="13">
        <f>J36-0.006</f>
        <v>0.992</v>
      </c>
      <c r="H36" s="13">
        <f>J36-0.003</f>
        <v>0.995</v>
      </c>
      <c r="I36" s="13">
        <f>J36-0.001</f>
        <v>0.997</v>
      </c>
      <c r="J36" s="13">
        <v>0.998</v>
      </c>
      <c r="K36" s="13">
        <f>J36-0.001</f>
        <v>0.997</v>
      </c>
      <c r="L36" s="13">
        <f>J36-0.003</f>
        <v>0.995</v>
      </c>
      <c r="M36" s="13">
        <f>J36-0.006</f>
        <v>0.992</v>
      </c>
      <c r="N36" s="12">
        <f>J36-0.01</f>
        <v>0.988</v>
      </c>
      <c r="O36" s="12">
        <f>J36-0.016</f>
        <v>0.982</v>
      </c>
      <c r="P36" s="12">
        <f>J36-0.024</f>
        <v>0.974</v>
      </c>
    </row>
    <row r="37" spans="1:16" ht="12.75">
      <c r="A37" s="10">
        <f>C37*0.716</f>
        <v>104.536</v>
      </c>
      <c r="B37" s="10">
        <f>C37*0.793</f>
        <v>115.778</v>
      </c>
      <c r="C37" s="10">
        <v>146</v>
      </c>
      <c r="D37" s="12">
        <f>J37-0.024</f>
        <v>0.972</v>
      </c>
      <c r="E37" s="12">
        <f>J37-0.02</f>
        <v>0.976</v>
      </c>
      <c r="F37" s="12">
        <f>J37-0.01</f>
        <v>0.986</v>
      </c>
      <c r="G37" s="13">
        <f>J37-0.006</f>
        <v>0.99</v>
      </c>
      <c r="H37" s="13">
        <f>J37-0.003</f>
        <v>0.993</v>
      </c>
      <c r="I37" s="13">
        <f>J37-0.001</f>
        <v>0.995</v>
      </c>
      <c r="J37" s="13">
        <v>0.996</v>
      </c>
      <c r="K37" s="13">
        <f>J37-0.001</f>
        <v>0.995</v>
      </c>
      <c r="L37" s="13">
        <f>J37-0.003</f>
        <v>0.993</v>
      </c>
      <c r="M37" s="13">
        <f>J37-0.006</f>
        <v>0.99</v>
      </c>
      <c r="N37" s="12">
        <f>J37-0.01</f>
        <v>0.986</v>
      </c>
      <c r="O37" s="12">
        <f>J37-0.016</f>
        <v>0.98</v>
      </c>
      <c r="P37" s="12">
        <f>J37-0.024</f>
        <v>0.972</v>
      </c>
    </row>
    <row r="38" spans="1:16" ht="12.75">
      <c r="A38" s="10">
        <f>C38*0.716</f>
        <v>108.832</v>
      </c>
      <c r="B38" s="10">
        <f>C38*0.793</f>
        <v>120.536</v>
      </c>
      <c r="C38" s="10">
        <v>152</v>
      </c>
      <c r="D38" s="12">
        <f>J38-0.024</f>
        <v>0.97</v>
      </c>
      <c r="E38" s="12">
        <f>J38-0.02</f>
        <v>0.974</v>
      </c>
      <c r="F38" s="12">
        <f>J38-0.011</f>
        <v>0.983</v>
      </c>
      <c r="G38" s="12">
        <f>J38-0.006</f>
        <v>0.988</v>
      </c>
      <c r="H38" s="13">
        <f>J38-0.003</f>
        <v>0.991</v>
      </c>
      <c r="I38" s="13">
        <f>J38-0.001</f>
        <v>0.993</v>
      </c>
      <c r="J38" s="13">
        <v>0.994</v>
      </c>
      <c r="K38" s="13">
        <f>J38-0.001</f>
        <v>0.993</v>
      </c>
      <c r="L38" s="13">
        <f>J38-0.003</f>
        <v>0.991</v>
      </c>
      <c r="M38" s="12">
        <f>J38-0.006</f>
        <v>0.988</v>
      </c>
      <c r="N38" s="12">
        <f>J38-0.011</f>
        <v>0.983</v>
      </c>
      <c r="O38" s="12">
        <f>J38-0.016</f>
        <v>0.978</v>
      </c>
      <c r="P38" s="12">
        <f>J38-0.024</f>
        <v>0.97</v>
      </c>
    </row>
    <row r="39" spans="1:16" ht="12.75">
      <c r="A39" s="10">
        <f>C39*0.716</f>
        <v>113.128</v>
      </c>
      <c r="B39" s="10">
        <f>C39*0.793</f>
        <v>125.29400000000001</v>
      </c>
      <c r="C39" s="10">
        <v>158</v>
      </c>
      <c r="D39" s="12">
        <f>J39-0.024</f>
        <v>0.965</v>
      </c>
      <c r="E39" s="12">
        <f>J39-0.02</f>
        <v>0.969</v>
      </c>
      <c r="F39" s="12">
        <f>J39-0.011</f>
        <v>0.978</v>
      </c>
      <c r="G39" s="12">
        <f>J39-0.006</f>
        <v>0.983</v>
      </c>
      <c r="H39" s="12">
        <f>J39-0.003</f>
        <v>0.986</v>
      </c>
      <c r="I39" s="12">
        <f>J39-0.001</f>
        <v>0.988</v>
      </c>
      <c r="J39" s="12">
        <v>0.989</v>
      </c>
      <c r="K39" s="12">
        <f>J39-0.001</f>
        <v>0.988</v>
      </c>
      <c r="L39" s="12">
        <f>J39-0.003</f>
        <v>0.986</v>
      </c>
      <c r="M39" s="12">
        <f>J39-0.006</f>
        <v>0.983</v>
      </c>
      <c r="N39" s="12">
        <f>J39-0.011</f>
        <v>0.978</v>
      </c>
      <c r="O39" s="12">
        <f>J39-0.016</f>
        <v>0.973</v>
      </c>
      <c r="P39" s="12">
        <f>J39-0.024</f>
        <v>0.965</v>
      </c>
    </row>
    <row r="40" spans="1:16" ht="12.75">
      <c r="A40" s="10">
        <f>C40*0.716</f>
        <v>118.14</v>
      </c>
      <c r="B40" s="10">
        <f>C40*0.793</f>
        <v>130.845</v>
      </c>
      <c r="C40" s="10">
        <v>165</v>
      </c>
      <c r="D40" s="12">
        <f>J40-0.024</f>
        <v>0.961</v>
      </c>
      <c r="E40" s="12">
        <f>J40-0.02</f>
        <v>0.965</v>
      </c>
      <c r="F40" s="12">
        <f>J40-0.011</f>
        <v>0.974</v>
      </c>
      <c r="G40" s="12">
        <f>J40-0.006</f>
        <v>0.979</v>
      </c>
      <c r="H40" s="12">
        <f>J40-0.003</f>
        <v>0.982</v>
      </c>
      <c r="I40" s="12">
        <f>J40-0.001</f>
        <v>0.984</v>
      </c>
      <c r="J40" s="12">
        <v>0.985</v>
      </c>
      <c r="K40" s="12">
        <f>J40-0.001</f>
        <v>0.984</v>
      </c>
      <c r="L40" s="12">
        <f>J40-0.003</f>
        <v>0.982</v>
      </c>
      <c r="M40" s="12">
        <f>J40-0.006</f>
        <v>0.979</v>
      </c>
      <c r="N40" s="12">
        <f>J40-0.011</f>
        <v>0.974</v>
      </c>
      <c r="O40" s="12">
        <f>J40-0.016</f>
        <v>0.969</v>
      </c>
      <c r="P40" s="12">
        <f>J40-0.024</f>
        <v>0.961</v>
      </c>
    </row>
    <row r="41" spans="1:16" ht="12.75">
      <c r="A41" s="10">
        <f>C41*0.716</f>
        <v>126.732</v>
      </c>
      <c r="B41" s="10">
        <f>C41*0.793</f>
        <v>140.36100000000002</v>
      </c>
      <c r="C41" s="10">
        <v>177</v>
      </c>
      <c r="D41" s="12">
        <f>J41-0.023</f>
        <v>0.952</v>
      </c>
      <c r="E41" s="12">
        <f>J41-0.02</f>
        <v>0.955</v>
      </c>
      <c r="F41" s="12">
        <f>J41-0.01</f>
        <v>0.965</v>
      </c>
      <c r="G41" s="12">
        <f>J41-0.006</f>
        <v>0.969</v>
      </c>
      <c r="H41" s="12">
        <f>J41-0.003</f>
        <v>0.972</v>
      </c>
      <c r="I41" s="12">
        <f>J41-0.001</f>
        <v>0.974</v>
      </c>
      <c r="J41" s="12">
        <v>0.975</v>
      </c>
      <c r="K41" s="12">
        <f>J41-0.001</f>
        <v>0.974</v>
      </c>
      <c r="L41" s="12">
        <f>J41-0.003</f>
        <v>0.972</v>
      </c>
      <c r="M41" s="12">
        <f>J41-0.006</f>
        <v>0.969</v>
      </c>
      <c r="N41" s="12">
        <f>J41-0.01</f>
        <v>0.965</v>
      </c>
      <c r="O41" s="12">
        <f>J41-0.016</f>
        <v>0.959</v>
      </c>
      <c r="P41" s="12">
        <f>J41-0.023</f>
        <v>0.952</v>
      </c>
    </row>
    <row r="42" spans="1:16" ht="12.75">
      <c r="A42" s="10">
        <f>C42*0.716</f>
        <v>144.632</v>
      </c>
      <c r="B42" s="10">
        <f>C42*0.793</f>
        <v>160.186</v>
      </c>
      <c r="C42" s="10">
        <v>202</v>
      </c>
      <c r="D42" s="12">
        <f>J42-0.023</f>
        <v>0.921</v>
      </c>
      <c r="E42" s="12">
        <f>J42-0.02</f>
        <v>0.924</v>
      </c>
      <c r="F42" s="12">
        <f>J42-0.01</f>
        <v>0.934</v>
      </c>
      <c r="G42" s="12">
        <f>J42-0.006</f>
        <v>0.9380000000000001</v>
      </c>
      <c r="H42" s="12">
        <f>J42-0.003</f>
        <v>0.9410000000000001</v>
      </c>
      <c r="I42" s="12">
        <f>J42-0.001</f>
        <v>0.9430000000000001</v>
      </c>
      <c r="J42" s="12">
        <v>0.9440000000000001</v>
      </c>
      <c r="K42" s="12">
        <f>J42-0.001</f>
        <v>0.9430000000000001</v>
      </c>
      <c r="L42" s="12">
        <f>J42-0.003</f>
        <v>0.9410000000000001</v>
      </c>
      <c r="M42" s="12">
        <f>J42-0.006</f>
        <v>0.9380000000000001</v>
      </c>
      <c r="N42" s="12">
        <f>J42-0.01</f>
        <v>0.934</v>
      </c>
      <c r="O42" s="12">
        <f>J42-0.016</f>
        <v>0.928</v>
      </c>
      <c r="P42" s="12">
        <f>J42-0.023</f>
        <v>0.921</v>
      </c>
    </row>
    <row r="43" spans="1:16" ht="12.75">
      <c r="A43" s="10">
        <f>C43*0.716</f>
        <v>162.53199999999998</v>
      </c>
      <c r="B43" s="10">
        <f>C43*0.793</f>
        <v>180.011</v>
      </c>
      <c r="C43" s="10">
        <v>227</v>
      </c>
      <c r="D43" s="11">
        <f>J43-0.021</f>
        <v>0.879</v>
      </c>
      <c r="E43" s="11">
        <f>J43-0.02</f>
        <v>0.88</v>
      </c>
      <c r="F43" s="11">
        <f>J43-0.009</f>
        <v>0.891</v>
      </c>
      <c r="G43" s="11">
        <f>J43-0.005</f>
        <v>0.895</v>
      </c>
      <c r="H43" s="11">
        <f>J43-0.003</f>
        <v>0.897</v>
      </c>
      <c r="I43" s="11">
        <f>J43-0.001</f>
        <v>0.899</v>
      </c>
      <c r="J43" s="12">
        <v>0.9</v>
      </c>
      <c r="K43" s="11">
        <f>J43-0.001</f>
        <v>0.899</v>
      </c>
      <c r="L43" s="11">
        <f>J43-0.003</f>
        <v>0.897</v>
      </c>
      <c r="M43" s="11">
        <f>J43-0.005</f>
        <v>0.895</v>
      </c>
      <c r="N43" s="11">
        <f>J43-0.009</f>
        <v>0.891</v>
      </c>
      <c r="O43" s="11">
        <f>J43-0.016</f>
        <v>0.884</v>
      </c>
      <c r="P43" s="11">
        <f>J43-0.021</f>
        <v>0.879</v>
      </c>
    </row>
    <row r="45" spans="2:16" ht="12.75">
      <c r="B45" s="20"/>
      <c r="C45" s="2" t="s">
        <v>0</v>
      </c>
      <c r="D45" s="2" t="s">
        <v>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9"/>
      <c r="B46" s="8"/>
      <c r="C46" s="5" t="s">
        <v>8</v>
      </c>
      <c r="D46" s="6">
        <f>22*6.89475729316836</f>
        <v>151.68466044970393</v>
      </c>
      <c r="E46" s="6">
        <f>23*6.89475729316836</f>
        <v>158.5794177428723</v>
      </c>
      <c r="F46" s="6">
        <f>24*6.89475729316836</f>
        <v>165.47417503604063</v>
      </c>
      <c r="G46" s="6">
        <f>25*6.89475729316836</f>
        <v>172.368932329209</v>
      </c>
      <c r="H46" s="6">
        <f>26*6.89475729316836</f>
        <v>179.26368962237737</v>
      </c>
      <c r="I46" s="6">
        <f>27*6.89475729316836</f>
        <v>186.1584469155457</v>
      </c>
      <c r="J46" s="7">
        <f>28*6.89475729316836</f>
        <v>193.05320420871408</v>
      </c>
      <c r="K46" s="6">
        <f>29*6.89475729316836</f>
        <v>199.94796150188245</v>
      </c>
      <c r="L46" s="6">
        <f>30*6.89475729316836</f>
        <v>206.8427187950508</v>
      </c>
      <c r="M46" s="6">
        <f>31*6.89475729316836</f>
        <v>213.73747608821915</v>
      </c>
      <c r="N46" s="6">
        <f>32*6.89475729316836</f>
        <v>220.63223338138752</v>
      </c>
      <c r="O46" s="6">
        <f>33*6.89475729316836</f>
        <v>227.5269906745559</v>
      </c>
      <c r="P46" s="6">
        <f>34*6.89475729316836</f>
        <v>234.42174796772423</v>
      </c>
    </row>
    <row r="47" spans="1:16" ht="12.75">
      <c r="A47" s="21"/>
      <c r="C47" s="10">
        <v>27</v>
      </c>
      <c r="D47" s="11">
        <f>J47-0.018</f>
        <v>0.882</v>
      </c>
      <c r="E47" s="11">
        <f>J47-0.012</f>
        <v>0.888</v>
      </c>
      <c r="F47" s="11">
        <f>J47-0.008</f>
        <v>0.892</v>
      </c>
      <c r="G47" s="11">
        <f>J47-0.004</f>
        <v>0.896</v>
      </c>
      <c r="H47" s="11">
        <f>J47-0.002</f>
        <v>0.898</v>
      </c>
      <c r="I47" s="11">
        <f>J47-0.001</f>
        <v>0.899</v>
      </c>
      <c r="J47" s="12">
        <v>0.9</v>
      </c>
      <c r="K47" s="11">
        <f>J47-0.001</f>
        <v>0.899</v>
      </c>
      <c r="L47" s="11">
        <f>J47-0.002</f>
        <v>0.898</v>
      </c>
      <c r="M47" s="11">
        <f>J47-0.004</f>
        <v>0.896</v>
      </c>
      <c r="N47" s="11">
        <f>J47-0.008</f>
        <v>0.892</v>
      </c>
      <c r="O47" s="11">
        <f>J47-0.012</f>
        <v>0.888</v>
      </c>
      <c r="P47" s="11">
        <f>J47-0.018</f>
        <v>0.882</v>
      </c>
    </row>
    <row r="48" spans="1:16" ht="12.75">
      <c r="A48" s="21"/>
      <c r="C48" s="10">
        <v>52</v>
      </c>
      <c r="D48" s="12">
        <f>J48-0.02</f>
        <v>0.924</v>
      </c>
      <c r="E48" s="12">
        <f>J48-0.013</f>
        <v>0.931</v>
      </c>
      <c r="F48" s="12">
        <f>J48-0.009</f>
        <v>0.935</v>
      </c>
      <c r="G48" s="12">
        <f>J48-0.004</f>
        <v>0.9400000000000001</v>
      </c>
      <c r="H48" s="12">
        <f>J48-0.002</f>
        <v>0.9420000000000001</v>
      </c>
      <c r="I48" s="12">
        <f>J48-0.001</f>
        <v>0.9430000000000001</v>
      </c>
      <c r="J48" s="12">
        <v>0.9440000000000001</v>
      </c>
      <c r="K48" s="12">
        <f>J48-0.001</f>
        <v>0.9430000000000001</v>
      </c>
      <c r="L48" s="12">
        <f>J48-0.002</f>
        <v>0.9420000000000001</v>
      </c>
      <c r="M48" s="12">
        <f>J48-0.005</f>
        <v>0.9390000000000001</v>
      </c>
      <c r="N48" s="12">
        <f>J48-0.009</f>
        <v>0.935</v>
      </c>
      <c r="O48" s="12">
        <f>J48-0.013</f>
        <v>0.931</v>
      </c>
      <c r="P48" s="12">
        <f>J48-0.02</f>
        <v>0.924</v>
      </c>
    </row>
    <row r="49" spans="1:16" ht="12.75">
      <c r="A49" s="21"/>
      <c r="C49" s="10">
        <v>77</v>
      </c>
      <c r="D49" s="12">
        <f>J49-0.02</f>
        <v>0.955</v>
      </c>
      <c r="E49" s="12">
        <f>J49-0.013</f>
        <v>0.962</v>
      </c>
      <c r="F49" s="12">
        <f>J49-0.009</f>
        <v>0.966</v>
      </c>
      <c r="G49" s="12">
        <f>J49-0.005</f>
        <v>0.97</v>
      </c>
      <c r="H49" s="12">
        <f>J49-0.002</f>
        <v>0.973</v>
      </c>
      <c r="I49" s="12">
        <f>J49-0.001</f>
        <v>0.974</v>
      </c>
      <c r="J49" s="12">
        <v>0.975</v>
      </c>
      <c r="K49" s="12">
        <f>J49-0.001</f>
        <v>0.974</v>
      </c>
      <c r="L49" s="12">
        <f>J49-0.002</f>
        <v>0.973</v>
      </c>
      <c r="M49" s="12">
        <f>J49-0.005</f>
        <v>0.97</v>
      </c>
      <c r="N49" s="12">
        <f>J49-0.009</f>
        <v>0.966</v>
      </c>
      <c r="O49" s="12">
        <f>J49-0.013</f>
        <v>0.962</v>
      </c>
      <c r="P49" s="12">
        <f>J49-0.02</f>
        <v>0.955</v>
      </c>
    </row>
    <row r="50" spans="1:16" ht="12.75">
      <c r="A50" s="21"/>
      <c r="C50" s="10">
        <v>90</v>
      </c>
      <c r="D50" s="12">
        <f>J50-0.021</f>
        <v>0.964</v>
      </c>
      <c r="E50" s="12">
        <f>J50-0.014</f>
        <v>0.971</v>
      </c>
      <c r="F50" s="12">
        <f>J50-0.01</f>
        <v>0.975</v>
      </c>
      <c r="G50" s="12">
        <f>J50-0.005</f>
        <v>0.98</v>
      </c>
      <c r="H50" s="12">
        <f>J50-0.002</f>
        <v>0.983</v>
      </c>
      <c r="I50" s="12">
        <f>J50-0.001</f>
        <v>0.984</v>
      </c>
      <c r="J50" s="12">
        <v>0.985</v>
      </c>
      <c r="K50" s="12">
        <f>J50-0.001</f>
        <v>0.984</v>
      </c>
      <c r="L50" s="12">
        <f>J50-0.002</f>
        <v>0.983</v>
      </c>
      <c r="M50" s="12">
        <f>J50-0.005</f>
        <v>0.98</v>
      </c>
      <c r="N50" s="12">
        <f>J50-0.01</f>
        <v>0.975</v>
      </c>
      <c r="O50" s="12">
        <f>J50-0.014</f>
        <v>0.971</v>
      </c>
      <c r="P50" s="12">
        <f>J50-0.021</f>
        <v>0.964</v>
      </c>
    </row>
    <row r="51" spans="1:16" ht="12.75">
      <c r="A51" s="21"/>
      <c r="C51" s="10">
        <v>96</v>
      </c>
      <c r="D51" s="12">
        <f>J51-0.021</f>
        <v>0.968</v>
      </c>
      <c r="E51" s="12">
        <f>J51-0.014</f>
        <v>0.975</v>
      </c>
      <c r="F51" s="12">
        <f>J51-0.01</f>
        <v>0.979</v>
      </c>
      <c r="G51" s="12">
        <f>J51-0.005</f>
        <v>0.984</v>
      </c>
      <c r="H51" s="12">
        <f>J51-0.002</f>
        <v>0.987</v>
      </c>
      <c r="I51" s="12">
        <f>J51-0.001</f>
        <v>0.988</v>
      </c>
      <c r="J51" s="12">
        <v>0.989</v>
      </c>
      <c r="K51" s="12">
        <f>J51-0.001</f>
        <v>0.988</v>
      </c>
      <c r="L51" s="12">
        <f>J51-0.002</f>
        <v>0.987</v>
      </c>
      <c r="M51" s="12">
        <f>J51-0.005</f>
        <v>0.984</v>
      </c>
      <c r="N51" s="12">
        <f>J51-0.011</f>
        <v>0.978</v>
      </c>
      <c r="O51" s="12">
        <f>J51-0.014</f>
        <v>0.975</v>
      </c>
      <c r="P51" s="12">
        <f>J51-0.021</f>
        <v>0.968</v>
      </c>
    </row>
    <row r="52" spans="1:16" ht="12.75">
      <c r="A52" s="21"/>
      <c r="C52" s="10">
        <v>102</v>
      </c>
      <c r="D52" s="12">
        <f>J52-0.021</f>
        <v>0.973</v>
      </c>
      <c r="E52" s="12">
        <f>J52-0.014</f>
        <v>0.98</v>
      </c>
      <c r="F52" s="12">
        <f>J52-0.01</f>
        <v>0.984</v>
      </c>
      <c r="G52" s="12">
        <f>J52-0.005</f>
        <v>0.989</v>
      </c>
      <c r="H52" s="13">
        <f>J52-0.002</f>
        <v>0.992</v>
      </c>
      <c r="I52" s="13">
        <f>J52-0.001</f>
        <v>0.993</v>
      </c>
      <c r="J52" s="13">
        <v>0.994</v>
      </c>
      <c r="K52" s="13">
        <f>J52-0.001</f>
        <v>0.993</v>
      </c>
      <c r="L52" s="13">
        <f>J52-0.002</f>
        <v>0.992</v>
      </c>
      <c r="M52" s="12">
        <f>J52-0.005</f>
        <v>0.989</v>
      </c>
      <c r="N52" s="12">
        <f>J52-0.011</f>
        <v>0.983</v>
      </c>
      <c r="O52" s="12">
        <f>J52-0.014</f>
        <v>0.98</v>
      </c>
      <c r="P52" s="12">
        <f>J52-0.021</f>
        <v>0.973</v>
      </c>
    </row>
    <row r="53" spans="1:16" ht="12.75">
      <c r="A53" s="21"/>
      <c r="C53" s="10">
        <v>109</v>
      </c>
      <c r="D53" s="12">
        <f>J53-0.021</f>
        <v>0.975</v>
      </c>
      <c r="E53" s="12">
        <f>J53-0.014</f>
        <v>0.982</v>
      </c>
      <c r="F53" s="12">
        <f>J53-0.01</f>
        <v>0.986</v>
      </c>
      <c r="G53" s="13">
        <f>J53-0.005</f>
        <v>0.991</v>
      </c>
      <c r="H53" s="13">
        <f>J53-0.002</f>
        <v>0.994</v>
      </c>
      <c r="I53" s="13">
        <f>J53-0.001</f>
        <v>0.995</v>
      </c>
      <c r="J53" s="13">
        <v>0.996</v>
      </c>
      <c r="K53" s="13">
        <f>J53-0.001</f>
        <v>0.995</v>
      </c>
      <c r="L53" s="13">
        <f>J53-0.002</f>
        <v>0.994</v>
      </c>
      <c r="M53" s="13">
        <f>J53-0.005</f>
        <v>0.991</v>
      </c>
      <c r="N53" s="12">
        <f>J53-0.01</f>
        <v>0.986</v>
      </c>
      <c r="O53" s="12">
        <f>J53-0.014</f>
        <v>0.982</v>
      </c>
      <c r="P53" s="12">
        <f>J53-0.021</f>
        <v>0.975</v>
      </c>
    </row>
    <row r="54" spans="1:16" ht="12.75">
      <c r="A54" s="21"/>
      <c r="C54" s="10">
        <v>115</v>
      </c>
      <c r="D54" s="12">
        <f>J54-0.021</f>
        <v>0.977</v>
      </c>
      <c r="E54" s="12">
        <f>J54-0.014</f>
        <v>0.984</v>
      </c>
      <c r="F54" s="12">
        <f>J54-0.009</f>
        <v>0.989</v>
      </c>
      <c r="G54" s="13">
        <f>J54-0.005</f>
        <v>0.993</v>
      </c>
      <c r="H54" s="13">
        <f>J54-0.002</f>
        <v>0.996</v>
      </c>
      <c r="I54" s="13">
        <f>J54-0.001</f>
        <v>0.997</v>
      </c>
      <c r="J54" s="13">
        <v>0.998</v>
      </c>
      <c r="K54" s="13">
        <f>J54-0.001</f>
        <v>0.997</v>
      </c>
      <c r="L54" s="13">
        <f>J54-0.002</f>
        <v>0.996</v>
      </c>
      <c r="M54" s="13">
        <f>J54-0.005</f>
        <v>0.993</v>
      </c>
      <c r="N54" s="12">
        <f>J54-0.009</f>
        <v>0.989</v>
      </c>
      <c r="O54" s="12">
        <f>J54-0.014</f>
        <v>0.984</v>
      </c>
      <c r="P54" s="12">
        <f>J54-0.021</f>
        <v>0.977</v>
      </c>
    </row>
    <row r="55" spans="3:16" ht="12.75">
      <c r="C55" s="10">
        <v>121</v>
      </c>
      <c r="D55" s="12">
        <f>J55-0.021</f>
        <v>0.978</v>
      </c>
      <c r="E55" s="12">
        <f>J55-0.014</f>
        <v>0.985</v>
      </c>
      <c r="F55" s="13">
        <f>J55-0.009</f>
        <v>0.99</v>
      </c>
      <c r="G55" s="13">
        <f>J55-0.005</f>
        <v>0.994</v>
      </c>
      <c r="H55" s="13">
        <f>J55-0.002</f>
        <v>0.997</v>
      </c>
      <c r="I55" s="13">
        <f>J55-0.001</f>
        <v>0.998</v>
      </c>
      <c r="J55" s="14">
        <v>0.999</v>
      </c>
      <c r="K55" s="13">
        <f>J55-0.001</f>
        <v>0.998</v>
      </c>
      <c r="L55" s="13">
        <f>J55-0.002</f>
        <v>0.997</v>
      </c>
      <c r="M55" s="13">
        <f>J55-0.005</f>
        <v>0.994</v>
      </c>
      <c r="N55" s="13">
        <f>J55-0.009</f>
        <v>0.99</v>
      </c>
      <c r="O55" s="12">
        <f>J55-0.014</f>
        <v>0.985</v>
      </c>
      <c r="P55" s="12">
        <f>J55-0.021</f>
        <v>0.978</v>
      </c>
    </row>
    <row r="56" spans="1:16" ht="12.75">
      <c r="A56" s="22"/>
      <c r="C56" s="15">
        <v>127</v>
      </c>
      <c r="D56" s="12">
        <f>J56-0.021</f>
        <v>0.979</v>
      </c>
      <c r="E56" s="12">
        <f>J56-0.014</f>
        <v>0.986</v>
      </c>
      <c r="F56" s="13">
        <f>J56-0.009</f>
        <v>0.991</v>
      </c>
      <c r="G56" s="13">
        <f>J56-0.005</f>
        <v>0.995</v>
      </c>
      <c r="H56" s="13">
        <f>J56-0.002</f>
        <v>0.998</v>
      </c>
      <c r="I56" s="14">
        <f>J56-0.001</f>
        <v>0.999</v>
      </c>
      <c r="J56" s="16">
        <v>1</v>
      </c>
      <c r="K56" s="14">
        <f>J56-0.001</f>
        <v>0.999</v>
      </c>
      <c r="L56" s="13">
        <f>J56-0.002</f>
        <v>0.998</v>
      </c>
      <c r="M56" s="13">
        <f>J56-0.005</f>
        <v>0.995</v>
      </c>
      <c r="N56" s="13">
        <f>J56-0.009</f>
        <v>0.991</v>
      </c>
      <c r="O56" s="12">
        <f>J56-0.014</f>
        <v>0.986</v>
      </c>
      <c r="P56" s="12">
        <f>J56-0.021</f>
        <v>0.979</v>
      </c>
    </row>
    <row r="57" spans="1:16" ht="12.75">
      <c r="A57" s="21"/>
      <c r="C57" s="10">
        <v>133</v>
      </c>
      <c r="D57" s="12">
        <f>J57-0.021</f>
        <v>0.978</v>
      </c>
      <c r="E57" s="12">
        <f>J57-0.014</f>
        <v>0.985</v>
      </c>
      <c r="F57" s="13">
        <f>J57-0.009</f>
        <v>0.99</v>
      </c>
      <c r="G57" s="13">
        <f>J57-0.005</f>
        <v>0.994</v>
      </c>
      <c r="H57" s="13">
        <f>J57-0.002</f>
        <v>0.997</v>
      </c>
      <c r="I57" s="13">
        <f>J57-0.001</f>
        <v>0.998</v>
      </c>
      <c r="J57" s="17">
        <v>0.999</v>
      </c>
      <c r="K57" s="13">
        <f>J57-0.001</f>
        <v>0.998</v>
      </c>
      <c r="L57" s="13">
        <f>J57-0.002</f>
        <v>0.997</v>
      </c>
      <c r="M57" s="13">
        <f>J57-0.005</f>
        <v>0.994</v>
      </c>
      <c r="N57" s="13">
        <f>J57-0.009</f>
        <v>0.99</v>
      </c>
      <c r="O57" s="12">
        <f>J57-0.014</f>
        <v>0.985</v>
      </c>
      <c r="P57" s="12">
        <f>J57-0.021</f>
        <v>0.978</v>
      </c>
    </row>
    <row r="58" spans="1:16" ht="12.75">
      <c r="A58" s="21"/>
      <c r="C58" s="10">
        <v>140</v>
      </c>
      <c r="D58" s="12">
        <f>J58-0.021</f>
        <v>0.977</v>
      </c>
      <c r="E58" s="12">
        <f>J58-0.014</f>
        <v>0.984</v>
      </c>
      <c r="F58" s="12">
        <f>J58-0.009</f>
        <v>0.989</v>
      </c>
      <c r="G58" s="13">
        <f>J58-0.005</f>
        <v>0.993</v>
      </c>
      <c r="H58" s="13">
        <f>J58-0.002</f>
        <v>0.996</v>
      </c>
      <c r="I58" s="13">
        <f>J58-0.001</f>
        <v>0.997</v>
      </c>
      <c r="J58" s="13">
        <v>0.998</v>
      </c>
      <c r="K58" s="13">
        <f>J58-0.001</f>
        <v>0.997</v>
      </c>
      <c r="L58" s="13">
        <f>J58-0.002</f>
        <v>0.996</v>
      </c>
      <c r="M58" s="13">
        <f>J58-0.005</f>
        <v>0.993</v>
      </c>
      <c r="N58" s="12">
        <f>J58-0.009</f>
        <v>0.989</v>
      </c>
      <c r="O58" s="12">
        <f>J58-0.014</f>
        <v>0.984</v>
      </c>
      <c r="P58" s="12">
        <f>J58-0.021</f>
        <v>0.977</v>
      </c>
    </row>
    <row r="59" spans="1:16" ht="12.75">
      <c r="A59" s="21"/>
      <c r="C59" s="10">
        <v>146</v>
      </c>
      <c r="D59" s="12">
        <f>J59-0.021</f>
        <v>0.975</v>
      </c>
      <c r="E59" s="12">
        <f>J59-0.014</f>
        <v>0.982</v>
      </c>
      <c r="F59" s="12">
        <f>J59-0.009</f>
        <v>0.987</v>
      </c>
      <c r="G59" s="13">
        <f>J59-0.005</f>
        <v>0.991</v>
      </c>
      <c r="H59" s="13">
        <f>J59-0.002</f>
        <v>0.994</v>
      </c>
      <c r="I59" s="13">
        <f>J59-0.001</f>
        <v>0.995</v>
      </c>
      <c r="J59" s="13">
        <v>0.996</v>
      </c>
      <c r="K59" s="13">
        <f>J59-0.001</f>
        <v>0.995</v>
      </c>
      <c r="L59" s="13">
        <f>J59-0.002</f>
        <v>0.994</v>
      </c>
      <c r="M59" s="13">
        <f>J59-0.005</f>
        <v>0.991</v>
      </c>
      <c r="N59" s="12">
        <f>J59-0.009</f>
        <v>0.987</v>
      </c>
      <c r="O59" s="12">
        <f>J59-0.014</f>
        <v>0.982</v>
      </c>
      <c r="P59" s="12">
        <f>J59-0.021</f>
        <v>0.975</v>
      </c>
    </row>
    <row r="60" spans="1:16" ht="12.75">
      <c r="A60" s="21"/>
      <c r="C60" s="10">
        <v>152</v>
      </c>
      <c r="D60" s="12">
        <f>J60-0.021</f>
        <v>0.973</v>
      </c>
      <c r="E60" s="12">
        <f>J60-0.014</f>
        <v>0.98</v>
      </c>
      <c r="F60" s="12">
        <f>J60-0.01</f>
        <v>0.984</v>
      </c>
      <c r="G60" s="12">
        <f>J60-0.005</f>
        <v>0.989</v>
      </c>
      <c r="H60" s="13">
        <f>J60-0.002</f>
        <v>0.992</v>
      </c>
      <c r="I60" s="13">
        <f>J60-0.001</f>
        <v>0.993</v>
      </c>
      <c r="J60" s="13">
        <v>0.994</v>
      </c>
      <c r="K60" s="13">
        <f>J60-0.001</f>
        <v>0.993</v>
      </c>
      <c r="L60" s="13">
        <f>J60-0.002</f>
        <v>0.992</v>
      </c>
      <c r="M60" s="12">
        <f>J60-0.005</f>
        <v>0.989</v>
      </c>
      <c r="N60" s="12">
        <f>J60-0.01</f>
        <v>0.984</v>
      </c>
      <c r="O60" s="12">
        <f>J60-0.014</f>
        <v>0.98</v>
      </c>
      <c r="P60" s="12">
        <f>J60-0.021</f>
        <v>0.973</v>
      </c>
    </row>
    <row r="61" spans="1:16" ht="12.75">
      <c r="A61" s="21"/>
      <c r="C61" s="10">
        <v>158</v>
      </c>
      <c r="D61" s="12">
        <f>J61-0.021</f>
        <v>0.968</v>
      </c>
      <c r="E61" s="12">
        <f>J61-0.014</f>
        <v>0.975</v>
      </c>
      <c r="F61" s="12">
        <f>J61-0.01</f>
        <v>0.979</v>
      </c>
      <c r="G61" s="12">
        <f>J61-0.005</f>
        <v>0.984</v>
      </c>
      <c r="H61" s="12">
        <f>J61-0.002</f>
        <v>0.987</v>
      </c>
      <c r="I61" s="12">
        <f>J61-0.001</f>
        <v>0.988</v>
      </c>
      <c r="J61" s="12">
        <v>0.989</v>
      </c>
      <c r="K61" s="12">
        <f>J61-0.001</f>
        <v>0.988</v>
      </c>
      <c r="L61" s="12">
        <f>J61-0.002</f>
        <v>0.987</v>
      </c>
      <c r="M61" s="12">
        <f>J61-0.005</f>
        <v>0.984</v>
      </c>
      <c r="N61" s="12">
        <f>J61-0.01</f>
        <v>0.979</v>
      </c>
      <c r="O61" s="12">
        <f>J61-0.014</f>
        <v>0.975</v>
      </c>
      <c r="P61" s="12">
        <f>J61-0.021</f>
        <v>0.968</v>
      </c>
    </row>
    <row r="62" spans="1:16" ht="12.75">
      <c r="A62" s="21"/>
      <c r="C62" s="10">
        <v>165</v>
      </c>
      <c r="D62" s="12">
        <f>J62-0.021</f>
        <v>0.964</v>
      </c>
      <c r="E62" s="12">
        <f>J62-0.014</f>
        <v>0.971</v>
      </c>
      <c r="F62" s="12">
        <f>J62-0.01</f>
        <v>0.975</v>
      </c>
      <c r="G62" s="12">
        <f>J62-0.005</f>
        <v>0.98</v>
      </c>
      <c r="H62" s="12">
        <f>J62-0.002</f>
        <v>0.983</v>
      </c>
      <c r="I62" s="12">
        <f>J62-0.001</f>
        <v>0.984</v>
      </c>
      <c r="J62" s="12">
        <v>0.985</v>
      </c>
      <c r="K62" s="12">
        <f>J62-0.001</f>
        <v>0.984</v>
      </c>
      <c r="L62" s="12">
        <f>J62-0.002</f>
        <v>0.983</v>
      </c>
      <c r="M62" s="12">
        <f>J62-0.005</f>
        <v>0.98</v>
      </c>
      <c r="N62" s="12">
        <f>J62-0.01</f>
        <v>0.975</v>
      </c>
      <c r="O62" s="12">
        <f>J62-0.014</f>
        <v>0.971</v>
      </c>
      <c r="P62" s="12">
        <f>J62-0.021</f>
        <v>0.964</v>
      </c>
    </row>
    <row r="63" spans="1:16" ht="12.75">
      <c r="A63" s="21"/>
      <c r="C63" s="10">
        <v>177</v>
      </c>
      <c r="D63" s="12">
        <f>J63-0.02</f>
        <v>0.955</v>
      </c>
      <c r="E63" s="12">
        <f>J63-0.014</f>
        <v>0.961</v>
      </c>
      <c r="F63" s="12">
        <f>J63-0.009</f>
        <v>0.966</v>
      </c>
      <c r="G63" s="12">
        <f>J63-0.005</f>
        <v>0.97</v>
      </c>
      <c r="H63" s="12">
        <f>J63-0.002</f>
        <v>0.973</v>
      </c>
      <c r="I63" s="12">
        <f>J63-0.001</f>
        <v>0.974</v>
      </c>
      <c r="J63" s="12">
        <v>0.975</v>
      </c>
      <c r="K63" s="12">
        <f>J63-0.001</f>
        <v>0.974</v>
      </c>
      <c r="L63" s="12">
        <f>J63-0.002</f>
        <v>0.973</v>
      </c>
      <c r="M63" s="12">
        <f>J63-0.005</f>
        <v>0.97</v>
      </c>
      <c r="N63" s="12">
        <f>J63-0.009</f>
        <v>0.966</v>
      </c>
      <c r="O63" s="12">
        <f>J63-0.014</f>
        <v>0.961</v>
      </c>
      <c r="P63" s="12">
        <f>J63-0.02</f>
        <v>0.955</v>
      </c>
    </row>
    <row r="64" spans="1:16" ht="12.75">
      <c r="A64" s="21"/>
      <c r="C64" s="10">
        <v>202</v>
      </c>
      <c r="D64" s="12">
        <f>J64-0.02</f>
        <v>0.924</v>
      </c>
      <c r="E64" s="12">
        <f>J64-0.014</f>
        <v>0.93</v>
      </c>
      <c r="F64" s="12">
        <f>J64-0.009</f>
        <v>0.935</v>
      </c>
      <c r="G64" s="12">
        <f>J64-0.005</f>
        <v>0.9390000000000001</v>
      </c>
      <c r="H64" s="12">
        <f>J64-0.002</f>
        <v>0.9420000000000001</v>
      </c>
      <c r="I64" s="12">
        <f>J64-0.001</f>
        <v>0.9430000000000001</v>
      </c>
      <c r="J64" s="12">
        <v>0.9440000000000001</v>
      </c>
      <c r="K64" s="12">
        <f>J64-0.001</f>
        <v>0.9430000000000001</v>
      </c>
      <c r="L64" s="12">
        <f>J64-0.002</f>
        <v>0.9420000000000001</v>
      </c>
      <c r="M64" s="12">
        <f>J64-0.005</f>
        <v>0.9390000000000001</v>
      </c>
      <c r="N64" s="12">
        <f>J64-0.009</f>
        <v>0.935</v>
      </c>
      <c r="O64" s="12">
        <f>J64-0.014</f>
        <v>0.93</v>
      </c>
      <c r="P64" s="12">
        <f>J64-0.02</f>
        <v>0.924</v>
      </c>
    </row>
    <row r="65" spans="1:16" ht="12.75">
      <c r="A65" s="21"/>
      <c r="C65" s="10">
        <v>227</v>
      </c>
      <c r="D65" s="11">
        <f>J65-0.018</f>
        <v>0.882</v>
      </c>
      <c r="E65" s="11">
        <f>J65-0.014</f>
        <v>0.886</v>
      </c>
      <c r="F65" s="11">
        <f>J65-0.008</f>
        <v>0.892</v>
      </c>
      <c r="G65" s="11">
        <f>J65-0.004</f>
        <v>0.896</v>
      </c>
      <c r="H65" s="11">
        <f>J65-0.002</f>
        <v>0.898</v>
      </c>
      <c r="I65" s="11">
        <f>J65-0.001</f>
        <v>0.899</v>
      </c>
      <c r="J65" s="11">
        <v>0.9</v>
      </c>
      <c r="K65" s="11">
        <f>J65-0.001</f>
        <v>0.899</v>
      </c>
      <c r="L65" s="11">
        <f>J65-0.002</f>
        <v>0.898</v>
      </c>
      <c r="M65" s="11">
        <f>J65-0.004</f>
        <v>0.896</v>
      </c>
      <c r="N65" s="11">
        <f>J65-0.008</f>
        <v>0.892</v>
      </c>
      <c r="O65" s="11">
        <f>J65-0.014</f>
        <v>0.886</v>
      </c>
      <c r="P65" s="11">
        <f>J65-0.018</f>
        <v>0.882</v>
      </c>
    </row>
    <row r="67" spans="3:16" ht="12.75">
      <c r="C67" s="2" t="s">
        <v>0</v>
      </c>
      <c r="D67" s="2" t="s">
        <v>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ht="12.75">
      <c r="C68" s="5" t="s">
        <v>9</v>
      </c>
      <c r="D68" s="6">
        <f>26*6.89475729316836</f>
        <v>179.26368962237737</v>
      </c>
      <c r="E68" s="6">
        <f>27*6.89475729316836</f>
        <v>186.1584469155457</v>
      </c>
      <c r="F68" s="6">
        <f>28*6.89475729316836</f>
        <v>193.05320420871408</v>
      </c>
      <c r="G68" s="6">
        <f>29*6.89475729316836</f>
        <v>199.94796150188245</v>
      </c>
      <c r="H68" s="6">
        <f>30*6.89475729316836</f>
        <v>206.8427187950508</v>
      </c>
      <c r="I68" s="6">
        <f>31*6.89475729316836</f>
        <v>213.73747608821915</v>
      </c>
      <c r="J68" s="7">
        <f>32*6.89475729316836</f>
        <v>220.63223338138752</v>
      </c>
      <c r="K68" s="6">
        <f>33*6.89475729316836</f>
        <v>227.5269906745559</v>
      </c>
      <c r="L68" s="6">
        <f>34*6.89475729316836</f>
        <v>234.42174796772423</v>
      </c>
      <c r="M68" s="6">
        <f>35*6.89475729316836</f>
        <v>241.3165052608926</v>
      </c>
      <c r="N68" s="6">
        <f>36*6.89475729316836</f>
        <v>248.21126255406097</v>
      </c>
      <c r="O68" s="6">
        <f>37*6.89475729316836</f>
        <v>255.10601984722933</v>
      </c>
      <c r="P68" s="6">
        <f>38*6.89475729316836</f>
        <v>262.0007771403977</v>
      </c>
    </row>
    <row r="69" spans="3:16" ht="12.75">
      <c r="C69" s="10">
        <v>27</v>
      </c>
      <c r="D69" s="11">
        <f>J69-0.013</f>
        <v>0.887</v>
      </c>
      <c r="E69" s="11">
        <f>J69-0.009</f>
        <v>0.891</v>
      </c>
      <c r="F69" s="11">
        <f>J69-0.006</f>
        <v>0.894</v>
      </c>
      <c r="G69" s="11">
        <f>J69-0.003</f>
        <v>0.897</v>
      </c>
      <c r="H69" s="11">
        <f>J69-0.002</f>
        <v>0.898</v>
      </c>
      <c r="I69" s="11">
        <f>J69-0.001</f>
        <v>0.899</v>
      </c>
      <c r="J69" s="12">
        <v>0.9</v>
      </c>
      <c r="K69" s="11">
        <f>J69-0.001</f>
        <v>0.899</v>
      </c>
      <c r="L69" s="11">
        <f>J69-0.002</f>
        <v>0.898</v>
      </c>
      <c r="M69" s="11">
        <f>J69-0.003</f>
        <v>0.897</v>
      </c>
      <c r="N69" s="11">
        <f>J69-0.006</f>
        <v>0.894</v>
      </c>
      <c r="O69" s="11">
        <f>J69-0.009</f>
        <v>0.891</v>
      </c>
      <c r="P69" s="11">
        <f>J69-0.013</f>
        <v>0.887</v>
      </c>
    </row>
    <row r="70" spans="3:16" ht="12.75">
      <c r="C70" s="10">
        <v>52</v>
      </c>
      <c r="D70" s="12">
        <f>J70-0.015</f>
        <v>0.929</v>
      </c>
      <c r="E70" s="12">
        <f>J70-0.01</f>
        <v>0.934</v>
      </c>
      <c r="F70" s="12">
        <f>J70-0.007</f>
        <v>0.937</v>
      </c>
      <c r="G70" s="12">
        <f>J70-0.004</f>
        <v>0.9400000000000001</v>
      </c>
      <c r="H70" s="12">
        <f>J70-0.002</f>
        <v>0.9420000000000001</v>
      </c>
      <c r="I70" s="12">
        <f>J70-0.001</f>
        <v>0.9430000000000001</v>
      </c>
      <c r="J70" s="12">
        <v>0.9440000000000001</v>
      </c>
      <c r="K70" s="12">
        <f>J70-0.001</f>
        <v>0.9430000000000001</v>
      </c>
      <c r="L70" s="12">
        <f>J70-0.002</f>
        <v>0.9420000000000001</v>
      </c>
      <c r="M70" s="12">
        <f>J70-0.004</f>
        <v>0.9400000000000001</v>
      </c>
      <c r="N70" s="12">
        <f>J70-0.007</f>
        <v>0.937</v>
      </c>
      <c r="O70" s="12">
        <f>J70-0.01</f>
        <v>0.934</v>
      </c>
      <c r="P70" s="12">
        <f>J70-0.015</f>
        <v>0.929</v>
      </c>
    </row>
    <row r="71" spans="3:16" ht="12.75">
      <c r="C71" s="10">
        <v>77</v>
      </c>
      <c r="D71" s="12">
        <f>J71-0.015</f>
        <v>0.96</v>
      </c>
      <c r="E71" s="12">
        <f>J71-0.01</f>
        <v>0.965</v>
      </c>
      <c r="F71" s="12">
        <f>J71-0.007</f>
        <v>0.968</v>
      </c>
      <c r="G71" s="12">
        <f>J71-0.004</f>
        <v>0.971</v>
      </c>
      <c r="H71" s="12">
        <f>J71-0.002</f>
        <v>0.973</v>
      </c>
      <c r="I71" s="12">
        <f>J71-0.001</f>
        <v>0.974</v>
      </c>
      <c r="J71" s="12">
        <v>0.975</v>
      </c>
      <c r="K71" s="12">
        <f>J71-0.001</f>
        <v>0.974</v>
      </c>
      <c r="L71" s="12">
        <f>J71-0.002</f>
        <v>0.973</v>
      </c>
      <c r="M71" s="12">
        <f>J71-0.004</f>
        <v>0.971</v>
      </c>
      <c r="N71" s="12">
        <f>J71-0.007</f>
        <v>0.968</v>
      </c>
      <c r="O71" s="12">
        <f>J71-0.01</f>
        <v>0.965</v>
      </c>
      <c r="P71" s="12">
        <f>J71-0.015</f>
        <v>0.96</v>
      </c>
    </row>
    <row r="72" spans="3:16" ht="12.75">
      <c r="C72" s="10">
        <v>90</v>
      </c>
      <c r="D72" s="12">
        <f>J72-0.016</f>
        <v>0.969</v>
      </c>
      <c r="E72" s="12">
        <f>J72-0.011</f>
        <v>0.974</v>
      </c>
      <c r="F72" s="12">
        <f>J72-0.008</f>
        <v>0.977</v>
      </c>
      <c r="G72" s="12">
        <f>J72-0.004</f>
        <v>0.981</v>
      </c>
      <c r="H72" s="12">
        <f>J72-0.002</f>
        <v>0.983</v>
      </c>
      <c r="I72" s="12">
        <f>J72-0.001</f>
        <v>0.984</v>
      </c>
      <c r="J72" s="12">
        <v>0.985</v>
      </c>
      <c r="K72" s="12">
        <f>J72-0.001</f>
        <v>0.984</v>
      </c>
      <c r="L72" s="12">
        <f>J72-0.002</f>
        <v>0.983</v>
      </c>
      <c r="M72" s="12">
        <f>J72-0.004</f>
        <v>0.981</v>
      </c>
      <c r="N72" s="12">
        <f>J72-0.008</f>
        <v>0.977</v>
      </c>
      <c r="O72" s="12">
        <f>J72-0.011</f>
        <v>0.974</v>
      </c>
      <c r="P72" s="12">
        <f>J72-0.016</f>
        <v>0.969</v>
      </c>
    </row>
    <row r="73" spans="3:16" ht="12.75">
      <c r="C73" s="10">
        <v>96</v>
      </c>
      <c r="D73" s="12">
        <f>J73-0.016</f>
        <v>0.973</v>
      </c>
      <c r="E73" s="12">
        <f>J73-0.011</f>
        <v>0.978</v>
      </c>
      <c r="F73" s="12">
        <f>J73-0.008</f>
        <v>0.981</v>
      </c>
      <c r="G73" s="12">
        <f>J73-0.004</f>
        <v>0.985</v>
      </c>
      <c r="H73" s="12">
        <f>J73-0.002</f>
        <v>0.987</v>
      </c>
      <c r="I73" s="12">
        <f>J73-0.001</f>
        <v>0.988</v>
      </c>
      <c r="J73" s="12">
        <v>0.989</v>
      </c>
      <c r="K73" s="12">
        <f>J73-0.001</f>
        <v>0.988</v>
      </c>
      <c r="L73" s="12">
        <f>J73-0.002</f>
        <v>0.987</v>
      </c>
      <c r="M73" s="12">
        <f>J73-0.004</f>
        <v>0.985</v>
      </c>
      <c r="N73" s="12">
        <f>J73-0.008</f>
        <v>0.981</v>
      </c>
      <c r="O73" s="12">
        <f>J73-0.011</f>
        <v>0.978</v>
      </c>
      <c r="P73" s="12">
        <f>J73-0.016</f>
        <v>0.973</v>
      </c>
    </row>
    <row r="74" spans="3:16" ht="12.75">
      <c r="C74" s="10">
        <v>102</v>
      </c>
      <c r="D74" s="12">
        <f>J74-0.016</f>
        <v>0.978</v>
      </c>
      <c r="E74" s="12">
        <f>J74-0.011</f>
        <v>0.983</v>
      </c>
      <c r="F74" s="12">
        <f>J74-0.008</f>
        <v>0.986</v>
      </c>
      <c r="G74" s="13">
        <f>J74-0.004</f>
        <v>0.99</v>
      </c>
      <c r="H74" s="13">
        <f>J74-0.002</f>
        <v>0.992</v>
      </c>
      <c r="I74" s="13">
        <f>J74-0.001</f>
        <v>0.993</v>
      </c>
      <c r="J74" s="13">
        <v>0.994</v>
      </c>
      <c r="K74" s="13">
        <f>J74-0.001</f>
        <v>0.993</v>
      </c>
      <c r="L74" s="13">
        <f>J74-0.002</f>
        <v>0.992</v>
      </c>
      <c r="M74" s="13">
        <f>J74-0.004</f>
        <v>0.99</v>
      </c>
      <c r="N74" s="12">
        <f>J74-0.008</f>
        <v>0.986</v>
      </c>
      <c r="O74" s="12">
        <f>J74-0.011</f>
        <v>0.983</v>
      </c>
      <c r="P74" s="12">
        <f>J74-0.016</f>
        <v>0.978</v>
      </c>
    </row>
    <row r="75" spans="3:16" ht="12.75">
      <c r="C75" s="10">
        <v>109</v>
      </c>
      <c r="D75" s="12">
        <f>J75-0.016</f>
        <v>0.98</v>
      </c>
      <c r="E75" s="12">
        <f>J75-0.011</f>
        <v>0.985</v>
      </c>
      <c r="F75" s="12">
        <f>J75-0.008</f>
        <v>0.988</v>
      </c>
      <c r="G75" s="13">
        <f>J75-0.004</f>
        <v>0.992</v>
      </c>
      <c r="H75" s="13">
        <f>J75-0.002</f>
        <v>0.994</v>
      </c>
      <c r="I75" s="13">
        <f>J75-0.001</f>
        <v>0.995</v>
      </c>
      <c r="J75" s="13">
        <v>0.996</v>
      </c>
      <c r="K75" s="13">
        <f>J75-0.001</f>
        <v>0.995</v>
      </c>
      <c r="L75" s="13">
        <f>J75-0.002</f>
        <v>0.994</v>
      </c>
      <c r="M75" s="13">
        <f>J75-0.004</f>
        <v>0.992</v>
      </c>
      <c r="N75" s="12">
        <f>J75-0.008</f>
        <v>0.988</v>
      </c>
      <c r="O75" s="12">
        <f>J75-0.011</f>
        <v>0.985</v>
      </c>
      <c r="P75" s="12">
        <f>J75-0.016</f>
        <v>0.98</v>
      </c>
    </row>
    <row r="76" spans="3:16" ht="12.75">
      <c r="C76" s="10">
        <v>115</v>
      </c>
      <c r="D76" s="12">
        <f>J76-0.016</f>
        <v>0.982</v>
      </c>
      <c r="E76" s="12">
        <f>J76-0.011</f>
        <v>0.987</v>
      </c>
      <c r="F76" s="13">
        <f>J76-0.007</f>
        <v>0.991</v>
      </c>
      <c r="G76" s="13">
        <f>J76-0.004</f>
        <v>0.994</v>
      </c>
      <c r="H76" s="13">
        <f>J76-0.002</f>
        <v>0.996</v>
      </c>
      <c r="I76" s="13">
        <f>J76-0.001</f>
        <v>0.997</v>
      </c>
      <c r="J76" s="13">
        <v>0.998</v>
      </c>
      <c r="K76" s="13">
        <f>J76-0.001</f>
        <v>0.997</v>
      </c>
      <c r="L76" s="13">
        <f>J76-0.002</f>
        <v>0.996</v>
      </c>
      <c r="M76" s="13">
        <f>J76-0.004</f>
        <v>0.994</v>
      </c>
      <c r="N76" s="13">
        <f>J76-0.007</f>
        <v>0.991</v>
      </c>
      <c r="O76" s="12">
        <f>J76-0.011</f>
        <v>0.987</v>
      </c>
      <c r="P76" s="12">
        <f>J76-0.016</f>
        <v>0.982</v>
      </c>
    </row>
    <row r="77" spans="3:16" ht="12.75">
      <c r="C77" s="10">
        <v>121</v>
      </c>
      <c r="D77" s="12">
        <f>J77-0.016</f>
        <v>0.983</v>
      </c>
      <c r="E77" s="12">
        <f>J77-0.011</f>
        <v>0.988</v>
      </c>
      <c r="F77" s="13">
        <f>J77-0.007</f>
        <v>0.992</v>
      </c>
      <c r="G77" s="13">
        <f>J77-0.004</f>
        <v>0.995</v>
      </c>
      <c r="H77" s="13">
        <f>J77-0.002</f>
        <v>0.997</v>
      </c>
      <c r="I77" s="13">
        <f>J77-0.001</f>
        <v>0.998</v>
      </c>
      <c r="J77" s="14">
        <v>0.999</v>
      </c>
      <c r="K77" s="13">
        <f>J77-0.001</f>
        <v>0.998</v>
      </c>
      <c r="L77" s="13">
        <f>J77-0.002</f>
        <v>0.997</v>
      </c>
      <c r="M77" s="13">
        <f>J77-0.004</f>
        <v>0.995</v>
      </c>
      <c r="N77" s="13">
        <f>J77-0.007</f>
        <v>0.992</v>
      </c>
      <c r="O77" s="12">
        <f>J77-0.011</f>
        <v>0.988</v>
      </c>
      <c r="P77" s="12">
        <f>J77-0.016</f>
        <v>0.983</v>
      </c>
    </row>
    <row r="78" spans="3:16" ht="12.75">
      <c r="C78" s="15">
        <v>127</v>
      </c>
      <c r="D78" s="12">
        <f>J78-0.016</f>
        <v>0.984</v>
      </c>
      <c r="E78" s="12">
        <f>J78-0.011</f>
        <v>0.989</v>
      </c>
      <c r="F78" s="13">
        <f>J78-0.007</f>
        <v>0.993</v>
      </c>
      <c r="G78" s="13">
        <f>J78-0.004</f>
        <v>0.996</v>
      </c>
      <c r="H78" s="13">
        <f>J78-0.002</f>
        <v>0.998</v>
      </c>
      <c r="I78" s="14">
        <f>J78-0.001</f>
        <v>0.999</v>
      </c>
      <c r="J78" s="16">
        <v>1</v>
      </c>
      <c r="K78" s="14">
        <f>J78-0.001</f>
        <v>0.999</v>
      </c>
      <c r="L78" s="13">
        <f>J78-0.002</f>
        <v>0.998</v>
      </c>
      <c r="M78" s="13">
        <f>J78-0.004</f>
        <v>0.996</v>
      </c>
      <c r="N78" s="13">
        <f>J78-0.007</f>
        <v>0.993</v>
      </c>
      <c r="O78" s="12">
        <f>J78-0.011</f>
        <v>0.989</v>
      </c>
      <c r="P78" s="12">
        <f>J78-0.016</f>
        <v>0.984</v>
      </c>
    </row>
    <row r="79" spans="3:16" ht="12.75">
      <c r="C79" s="10">
        <v>133</v>
      </c>
      <c r="D79" s="12">
        <f>J79-0.016</f>
        <v>0.983</v>
      </c>
      <c r="E79" s="12">
        <f>J79-0.011</f>
        <v>0.988</v>
      </c>
      <c r="F79" s="13">
        <f>J79-0.007</f>
        <v>0.992</v>
      </c>
      <c r="G79" s="13">
        <f>J79-0.004</f>
        <v>0.995</v>
      </c>
      <c r="H79" s="13">
        <f>J79-0.002</f>
        <v>0.997</v>
      </c>
      <c r="I79" s="13">
        <f>J79-0.001</f>
        <v>0.998</v>
      </c>
      <c r="J79" s="17">
        <v>0.999</v>
      </c>
      <c r="K79" s="13">
        <f>J79-0.001</f>
        <v>0.998</v>
      </c>
      <c r="L79" s="13">
        <f>J79-0.002</f>
        <v>0.997</v>
      </c>
      <c r="M79" s="13">
        <f>J79-0.004</f>
        <v>0.995</v>
      </c>
      <c r="N79" s="13">
        <f>J79-0.007</f>
        <v>0.992</v>
      </c>
      <c r="O79" s="12">
        <f>J79-0.011</f>
        <v>0.988</v>
      </c>
      <c r="P79" s="12">
        <f>J79-0.016</f>
        <v>0.983</v>
      </c>
    </row>
    <row r="80" spans="3:16" ht="12.75">
      <c r="C80" s="10">
        <v>140</v>
      </c>
      <c r="D80" s="12">
        <f>J80-0.016</f>
        <v>0.982</v>
      </c>
      <c r="E80" s="12">
        <f>J80-0.011</f>
        <v>0.987</v>
      </c>
      <c r="F80" s="13">
        <f>J80-0.007</f>
        <v>0.991</v>
      </c>
      <c r="G80" s="13">
        <f>J80-0.004</f>
        <v>0.994</v>
      </c>
      <c r="H80" s="13">
        <f>J80-0.002</f>
        <v>0.996</v>
      </c>
      <c r="I80" s="13">
        <f>J80-0.001</f>
        <v>0.997</v>
      </c>
      <c r="J80" s="13">
        <v>0.998</v>
      </c>
      <c r="K80" s="13">
        <f>J80-0.001</f>
        <v>0.997</v>
      </c>
      <c r="L80" s="13">
        <f>J80-0.002</f>
        <v>0.996</v>
      </c>
      <c r="M80" s="13">
        <f>J80-0.004</f>
        <v>0.994</v>
      </c>
      <c r="N80" s="13">
        <f>J80-0.007</f>
        <v>0.991</v>
      </c>
      <c r="O80" s="12">
        <f>J80-0.011</f>
        <v>0.987</v>
      </c>
      <c r="P80" s="12">
        <f>J80-0.016</f>
        <v>0.982</v>
      </c>
    </row>
    <row r="81" spans="3:16" ht="12.75">
      <c r="C81" s="10">
        <v>146</v>
      </c>
      <c r="D81" s="12">
        <f>J81-0.016</f>
        <v>0.98</v>
      </c>
      <c r="E81" s="12">
        <f>J81-0.011</f>
        <v>0.985</v>
      </c>
      <c r="F81" s="12">
        <f>J81-0.007</f>
        <v>0.989</v>
      </c>
      <c r="G81" s="13">
        <f>J81-0.004</f>
        <v>0.992</v>
      </c>
      <c r="H81" s="13">
        <f>J81-0.002</f>
        <v>0.994</v>
      </c>
      <c r="I81" s="13">
        <f>J81-0.001</f>
        <v>0.995</v>
      </c>
      <c r="J81" s="13">
        <v>0.996</v>
      </c>
      <c r="K81" s="13">
        <f>J81-0.001</f>
        <v>0.995</v>
      </c>
      <c r="L81" s="13">
        <f>J81-0.002</f>
        <v>0.994</v>
      </c>
      <c r="M81" s="13">
        <f>J81-0.004</f>
        <v>0.992</v>
      </c>
      <c r="N81" s="12">
        <f>J81-0.008</f>
        <v>0.988</v>
      </c>
      <c r="O81" s="12">
        <f>J81-0.011</f>
        <v>0.985</v>
      </c>
      <c r="P81" s="12">
        <f>J81-0.016</f>
        <v>0.98</v>
      </c>
    </row>
    <row r="82" spans="3:16" ht="12.75">
      <c r="C82" s="10">
        <v>152</v>
      </c>
      <c r="D82" s="12">
        <f>J82-0.016</f>
        <v>0.978</v>
      </c>
      <c r="E82" s="12">
        <f>J82-0.011</f>
        <v>0.983</v>
      </c>
      <c r="F82" s="12">
        <f>J82-0.008</f>
        <v>0.986</v>
      </c>
      <c r="G82" s="13">
        <f>J82-0.004</f>
        <v>0.99</v>
      </c>
      <c r="H82" s="13">
        <f>J82-0.002</f>
        <v>0.992</v>
      </c>
      <c r="I82" s="13">
        <f>J82-0.001</f>
        <v>0.993</v>
      </c>
      <c r="J82" s="13">
        <v>0.994</v>
      </c>
      <c r="K82" s="13">
        <f>J82-0.001</f>
        <v>0.993</v>
      </c>
      <c r="L82" s="13">
        <f>J82-0.002</f>
        <v>0.992</v>
      </c>
      <c r="M82" s="13">
        <f>J82-0.004</f>
        <v>0.99</v>
      </c>
      <c r="N82" s="12">
        <f>J82-0.008</f>
        <v>0.986</v>
      </c>
      <c r="O82" s="12">
        <f>J82-0.011</f>
        <v>0.983</v>
      </c>
      <c r="P82" s="12">
        <f>J82-0.016</f>
        <v>0.978</v>
      </c>
    </row>
    <row r="83" spans="3:16" ht="12.75">
      <c r="C83" s="10">
        <v>158</v>
      </c>
      <c r="D83" s="12">
        <f>J83-0.016</f>
        <v>0.973</v>
      </c>
      <c r="E83" s="12">
        <f>J83-0.011</f>
        <v>0.978</v>
      </c>
      <c r="F83" s="12">
        <f>J83-0.008</f>
        <v>0.981</v>
      </c>
      <c r="G83" s="12">
        <f>J83-0.004</f>
        <v>0.985</v>
      </c>
      <c r="H83" s="12">
        <f>J83-0.002</f>
        <v>0.987</v>
      </c>
      <c r="I83" s="12">
        <f>J83-0.001</f>
        <v>0.988</v>
      </c>
      <c r="J83" s="12">
        <v>0.989</v>
      </c>
      <c r="K83" s="12">
        <f>J83-0.001</f>
        <v>0.988</v>
      </c>
      <c r="L83" s="12">
        <f>J83-0.002</f>
        <v>0.987</v>
      </c>
      <c r="M83" s="12">
        <f>J83-0.004</f>
        <v>0.985</v>
      </c>
      <c r="N83" s="12">
        <f>J83-0.008</f>
        <v>0.981</v>
      </c>
      <c r="O83" s="12">
        <f>J83-0.011</f>
        <v>0.978</v>
      </c>
      <c r="P83" s="12">
        <f>J83-0.016</f>
        <v>0.973</v>
      </c>
    </row>
    <row r="84" spans="3:16" ht="12.75">
      <c r="C84" s="10">
        <v>165</v>
      </c>
      <c r="D84" s="12">
        <f>J84-0.016</f>
        <v>0.969</v>
      </c>
      <c r="E84" s="12">
        <f>J84-0.011</f>
        <v>0.974</v>
      </c>
      <c r="F84" s="12">
        <f>J84-0.008</f>
        <v>0.977</v>
      </c>
      <c r="G84" s="12">
        <f>J84-0.004</f>
        <v>0.981</v>
      </c>
      <c r="H84" s="12">
        <f>J84-0.002</f>
        <v>0.983</v>
      </c>
      <c r="I84" s="12">
        <f>J84-0.001</f>
        <v>0.984</v>
      </c>
      <c r="J84" s="12">
        <v>0.985</v>
      </c>
      <c r="K84" s="12">
        <f>J84-0.001</f>
        <v>0.984</v>
      </c>
      <c r="L84" s="12">
        <f>J84-0.002</f>
        <v>0.983</v>
      </c>
      <c r="M84" s="12">
        <f>J84-0.004</f>
        <v>0.981</v>
      </c>
      <c r="N84" s="12">
        <f>J84-0.008</f>
        <v>0.977</v>
      </c>
      <c r="O84" s="12">
        <f>J84-0.011</f>
        <v>0.974</v>
      </c>
      <c r="P84" s="12">
        <f>J84-0.016</f>
        <v>0.969</v>
      </c>
    </row>
    <row r="85" spans="3:16" ht="12.75">
      <c r="C85" s="10">
        <v>177</v>
      </c>
      <c r="D85" s="12">
        <f>J85-0.015</f>
        <v>0.96</v>
      </c>
      <c r="E85" s="12">
        <f>J85-0.011</f>
        <v>0.964</v>
      </c>
      <c r="F85" s="12">
        <f>J85-0.007</f>
        <v>0.968</v>
      </c>
      <c r="G85" s="12">
        <f>J85-0.004</f>
        <v>0.971</v>
      </c>
      <c r="H85" s="12">
        <f>J85-0.002</f>
        <v>0.973</v>
      </c>
      <c r="I85" s="12">
        <f>J85-0.001</f>
        <v>0.974</v>
      </c>
      <c r="J85" s="12">
        <v>0.975</v>
      </c>
      <c r="K85" s="12">
        <f>J85-0.001</f>
        <v>0.974</v>
      </c>
      <c r="L85" s="12">
        <f>J85-0.002</f>
        <v>0.973</v>
      </c>
      <c r="M85" s="12">
        <f>J85-0.004</f>
        <v>0.971</v>
      </c>
      <c r="N85" s="12">
        <f>J85-0.007</f>
        <v>0.968</v>
      </c>
      <c r="O85" s="12">
        <f>J85-0.011</f>
        <v>0.964</v>
      </c>
      <c r="P85" s="12">
        <f>J85-0.015</f>
        <v>0.96</v>
      </c>
    </row>
    <row r="86" spans="3:16" ht="12.75">
      <c r="C86" s="10">
        <v>202</v>
      </c>
      <c r="D86" s="12">
        <f>J86-0.015</f>
        <v>0.929</v>
      </c>
      <c r="E86" s="12">
        <f>J86-0.011</f>
        <v>0.933</v>
      </c>
      <c r="F86" s="12">
        <f>J86-0.007</f>
        <v>0.937</v>
      </c>
      <c r="G86" s="12">
        <f>J86-0.004</f>
        <v>0.9400000000000001</v>
      </c>
      <c r="H86" s="12">
        <f>J86-0.002</f>
        <v>0.9420000000000001</v>
      </c>
      <c r="I86" s="12">
        <f>J86-0.001</f>
        <v>0.9430000000000001</v>
      </c>
      <c r="J86" s="12">
        <v>0.9440000000000001</v>
      </c>
      <c r="K86" s="12">
        <f>J86-0.001</f>
        <v>0.9430000000000001</v>
      </c>
      <c r="L86" s="12">
        <f>J86-0.002</f>
        <v>0.9420000000000001</v>
      </c>
      <c r="M86" s="12">
        <f>J86-0.004</f>
        <v>0.9400000000000001</v>
      </c>
      <c r="N86" s="12">
        <f>J86-0.007</f>
        <v>0.937</v>
      </c>
      <c r="O86" s="12">
        <f>J86-0.011</f>
        <v>0.933</v>
      </c>
      <c r="P86" s="12">
        <f>J86-0.015</f>
        <v>0.929</v>
      </c>
    </row>
    <row r="87" spans="3:16" ht="12.75">
      <c r="C87" s="10">
        <v>227</v>
      </c>
      <c r="D87" s="11">
        <f>J87-0.013</f>
        <v>0.887</v>
      </c>
      <c r="E87" s="11">
        <f>J87-0.011</f>
        <v>0.889</v>
      </c>
      <c r="F87" s="11">
        <f>J87-0.006</f>
        <v>0.894</v>
      </c>
      <c r="G87" s="11">
        <f>J87-0.003</f>
        <v>0.897</v>
      </c>
      <c r="H87" s="11">
        <f>J87-0.002</f>
        <v>0.898</v>
      </c>
      <c r="I87" s="11">
        <f>J87-0.001</f>
        <v>0.899</v>
      </c>
      <c r="J87" s="12">
        <v>0.9</v>
      </c>
      <c r="K87" s="11">
        <f>J87-0.001</f>
        <v>0.899</v>
      </c>
      <c r="L87" s="11">
        <f>J87-0.002</f>
        <v>0.898</v>
      </c>
      <c r="M87" s="11">
        <f>J87-0.003</f>
        <v>0.897</v>
      </c>
      <c r="N87" s="11">
        <f>J87-0.006</f>
        <v>0.894</v>
      </c>
      <c r="O87" s="11">
        <f>J87-0.011</f>
        <v>0.889</v>
      </c>
      <c r="P87" s="11">
        <f>J87-0.013</f>
        <v>0.887</v>
      </c>
    </row>
  </sheetData>
  <sheetProtection selectLockedCells="1" selectUnlockedCells="1"/>
  <mergeCells count="6">
    <mergeCell ref="A1:C1"/>
    <mergeCell ref="D1:P1"/>
    <mergeCell ref="A23:C23"/>
    <mergeCell ref="D23:P23"/>
    <mergeCell ref="D45:P45"/>
    <mergeCell ref="D67:P67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85" zoomScaleNormal="85" workbookViewId="0" topLeftCell="A1">
      <selection activeCell="R21" sqref="R21"/>
    </sheetView>
  </sheetViews>
  <sheetFormatPr defaultColWidth="9.140625" defaultRowHeight="12.75"/>
  <cols>
    <col min="1" max="16384" width="9.421875" style="23" customWidth="1"/>
  </cols>
  <sheetData/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workbookViewId="0" topLeftCell="A1">
      <selection activeCell="W24" sqref="W24"/>
    </sheetView>
  </sheetViews>
  <sheetFormatPr defaultColWidth="9.140625" defaultRowHeight="12.75"/>
  <cols>
    <col min="1" max="16384" width="9.421875" style="23" customWidth="1"/>
  </cols>
  <sheetData/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aitor fernanadez</cp:lastModifiedBy>
  <dcterms:modified xsi:type="dcterms:W3CDTF">2014-06-10T16:44:19Z</dcterms:modified>
  <cp:category/>
  <cp:version/>
  <cp:contentType/>
  <cp:contentStatus/>
  <cp:revision>2</cp:revision>
</cp:coreProperties>
</file>